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8" documentId="13_ncr:1_{134526D8-1AE0-415C-8E4F-236BA29F2453}" xr6:coauthVersionLast="47" xr6:coauthVersionMax="47" xr10:uidLastSave="{C88D0AA7-ABAD-4EB9-9CFD-B1BF8DD77596}"/>
  <bookViews>
    <workbookView xWindow="-120" yWindow="-120" windowWidth="29040" windowHeight="15840" tabRatio="50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rozpočet'!$A$1:$P$84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6" i="3" l="1"/>
  <c r="I35" i="3"/>
  <c r="I26" i="3"/>
  <c r="I25" i="3"/>
  <c r="I24" i="3"/>
  <c r="I23" i="3"/>
  <c r="I22" i="3"/>
  <c r="I21" i="3"/>
  <c r="I27" i="3" s="1"/>
  <c r="I17" i="3"/>
  <c r="F16" i="2" s="1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F28" i="2"/>
  <c r="I24" i="2"/>
  <c r="I19" i="2"/>
  <c r="I18" i="2"/>
  <c r="I17" i="2"/>
  <c r="I16" i="2"/>
  <c r="I15" i="2"/>
  <c r="F15" i="2"/>
  <c r="I14" i="2"/>
  <c r="I22" i="2" s="1"/>
  <c r="F14" i="2"/>
  <c r="I10" i="2"/>
  <c r="F10" i="2"/>
  <c r="C10" i="2"/>
  <c r="F8" i="2"/>
  <c r="C8" i="2"/>
  <c r="F6" i="2"/>
  <c r="C6" i="2"/>
  <c r="F4" i="2"/>
  <c r="C4" i="2"/>
  <c r="F2" i="2"/>
  <c r="C2" i="2"/>
  <c r="BW81" i="1"/>
  <c r="BJ81" i="1"/>
  <c r="BF81" i="1"/>
  <c r="BD81" i="1"/>
  <c r="AP81" i="1"/>
  <c r="AX81" i="1" s="1"/>
  <c r="AO81" i="1"/>
  <c r="BH81" i="1" s="1"/>
  <c r="AB81" i="1" s="1"/>
  <c r="AJ81" i="1"/>
  <c r="AH81" i="1"/>
  <c r="AG81" i="1"/>
  <c r="AF81" i="1"/>
  <c r="AE81" i="1"/>
  <c r="AD81" i="1"/>
  <c r="Z81" i="1"/>
  <c r="O81" i="1"/>
  <c r="L81" i="1"/>
  <c r="AK81" i="1" s="1"/>
  <c r="K81" i="1"/>
  <c r="BW80" i="1"/>
  <c r="BJ80" i="1"/>
  <c r="BD80" i="1"/>
  <c r="AW80" i="1"/>
  <c r="AP80" i="1"/>
  <c r="AX80" i="1" s="1"/>
  <c r="AO80" i="1"/>
  <c r="BH80" i="1" s="1"/>
  <c r="AB80" i="1" s="1"/>
  <c r="AJ80" i="1"/>
  <c r="AH80" i="1"/>
  <c r="AG80" i="1"/>
  <c r="AF80" i="1"/>
  <c r="AE80" i="1"/>
  <c r="AD80" i="1"/>
  <c r="Z80" i="1"/>
  <c r="O80" i="1"/>
  <c r="BF80" i="1" s="1"/>
  <c r="L80" i="1"/>
  <c r="AK80" i="1" s="1"/>
  <c r="K80" i="1"/>
  <c r="J80" i="1"/>
  <c r="BW79" i="1"/>
  <c r="BJ79" i="1"/>
  <c r="BD79" i="1"/>
  <c r="AP79" i="1"/>
  <c r="AX79" i="1" s="1"/>
  <c r="AO79" i="1"/>
  <c r="BH79" i="1" s="1"/>
  <c r="AB79" i="1" s="1"/>
  <c r="AJ79" i="1"/>
  <c r="AH79" i="1"/>
  <c r="AG79" i="1"/>
  <c r="AF79" i="1"/>
  <c r="AE79" i="1"/>
  <c r="AD79" i="1"/>
  <c r="Z79" i="1"/>
  <c r="O79" i="1"/>
  <c r="BF79" i="1" s="1"/>
  <c r="L79" i="1"/>
  <c r="AK79" i="1" s="1"/>
  <c r="J79" i="1"/>
  <c r="O78" i="1"/>
  <c r="O77" i="1" s="1"/>
  <c r="BW76" i="1"/>
  <c r="BJ76" i="1"/>
  <c r="BD76" i="1"/>
  <c r="AP76" i="1"/>
  <c r="BI76" i="1" s="1"/>
  <c r="AC76" i="1" s="1"/>
  <c r="AO76" i="1"/>
  <c r="AW76" i="1" s="1"/>
  <c r="AJ76" i="1"/>
  <c r="AH76" i="1"/>
  <c r="AG76" i="1"/>
  <c r="AF76" i="1"/>
  <c r="AE76" i="1"/>
  <c r="AD76" i="1"/>
  <c r="Z76" i="1"/>
  <c r="O76" i="1"/>
  <c r="BF76" i="1" s="1"/>
  <c r="L76" i="1"/>
  <c r="J76" i="1"/>
  <c r="BW75" i="1"/>
  <c r="BJ75" i="1"/>
  <c r="BD75" i="1"/>
  <c r="AP75" i="1"/>
  <c r="BI75" i="1" s="1"/>
  <c r="AC75" i="1" s="1"/>
  <c r="AO75" i="1"/>
  <c r="AW75" i="1" s="1"/>
  <c r="AK75" i="1"/>
  <c r="AJ75" i="1"/>
  <c r="AS74" i="1" s="1"/>
  <c r="AH75" i="1"/>
  <c r="AG75" i="1"/>
  <c r="AF75" i="1"/>
  <c r="AE75" i="1"/>
  <c r="AD75" i="1"/>
  <c r="Z75" i="1"/>
  <c r="O75" i="1"/>
  <c r="BF75" i="1" s="1"/>
  <c r="L75" i="1"/>
  <c r="BW72" i="1"/>
  <c r="M72" i="1" s="1"/>
  <c r="BJ72" i="1"/>
  <c r="BD72" i="1"/>
  <c r="AP72" i="1"/>
  <c r="AX72" i="1" s="1"/>
  <c r="AO72" i="1"/>
  <c r="BH72" i="1" s="1"/>
  <c r="AB72" i="1" s="1"/>
  <c r="AJ72" i="1"/>
  <c r="AH72" i="1"/>
  <c r="AG72" i="1"/>
  <c r="AF72" i="1"/>
  <c r="AE72" i="1"/>
  <c r="AD72" i="1"/>
  <c r="Z72" i="1"/>
  <c r="O72" i="1"/>
  <c r="BF72" i="1" s="1"/>
  <c r="L72" i="1"/>
  <c r="AK72" i="1" s="1"/>
  <c r="BW71" i="1"/>
  <c r="BJ71" i="1"/>
  <c r="BD71" i="1"/>
  <c r="AP71" i="1"/>
  <c r="AX71" i="1" s="1"/>
  <c r="AO71" i="1"/>
  <c r="BH71" i="1" s="1"/>
  <c r="AB71" i="1" s="1"/>
  <c r="AJ71" i="1"/>
  <c r="AH71" i="1"/>
  <c r="AG71" i="1"/>
  <c r="AF71" i="1"/>
  <c r="AE71" i="1"/>
  <c r="AD71" i="1"/>
  <c r="Z71" i="1"/>
  <c r="O71" i="1"/>
  <c r="BF71" i="1" s="1"/>
  <c r="L71" i="1"/>
  <c r="AK71" i="1" s="1"/>
  <c r="BW70" i="1"/>
  <c r="BJ70" i="1"/>
  <c r="BD70" i="1"/>
  <c r="AP70" i="1"/>
  <c r="AX70" i="1" s="1"/>
  <c r="AO70" i="1"/>
  <c r="BH70" i="1" s="1"/>
  <c r="AB70" i="1" s="1"/>
  <c r="AJ70" i="1"/>
  <c r="AH70" i="1"/>
  <c r="AG70" i="1"/>
  <c r="AF70" i="1"/>
  <c r="AE70" i="1"/>
  <c r="AD70" i="1"/>
  <c r="Z70" i="1"/>
  <c r="O70" i="1"/>
  <c r="BF70" i="1" s="1"/>
  <c r="L70" i="1"/>
  <c r="AK70" i="1" s="1"/>
  <c r="K70" i="1"/>
  <c r="J70" i="1"/>
  <c r="BW69" i="1"/>
  <c r="BJ69" i="1"/>
  <c r="BD69" i="1"/>
  <c r="AP69" i="1"/>
  <c r="AX69" i="1" s="1"/>
  <c r="AO69" i="1"/>
  <c r="BH69" i="1" s="1"/>
  <c r="AJ69" i="1"/>
  <c r="AH69" i="1"/>
  <c r="AG69" i="1"/>
  <c r="AF69" i="1"/>
  <c r="AE69" i="1"/>
  <c r="AD69" i="1"/>
  <c r="AC69" i="1"/>
  <c r="AB69" i="1"/>
  <c r="Z69" i="1"/>
  <c r="O69" i="1"/>
  <c r="BF69" i="1" s="1"/>
  <c r="L69" i="1"/>
  <c r="AK69" i="1" s="1"/>
  <c r="BW68" i="1"/>
  <c r="BJ68" i="1"/>
  <c r="BD68" i="1"/>
  <c r="AP68" i="1"/>
  <c r="AX68" i="1" s="1"/>
  <c r="AO68" i="1"/>
  <c r="BH68" i="1" s="1"/>
  <c r="AB68" i="1" s="1"/>
  <c r="AJ68" i="1"/>
  <c r="AH68" i="1"/>
  <c r="AG68" i="1"/>
  <c r="AF68" i="1"/>
  <c r="AE68" i="1"/>
  <c r="AD68" i="1"/>
  <c r="Z68" i="1"/>
  <c r="O68" i="1"/>
  <c r="BF68" i="1" s="1"/>
  <c r="L68" i="1"/>
  <c r="AK68" i="1" s="1"/>
  <c r="BW67" i="1"/>
  <c r="M67" i="1" s="1"/>
  <c r="BJ67" i="1"/>
  <c r="BF67" i="1"/>
  <c r="BD67" i="1"/>
  <c r="AP67" i="1"/>
  <c r="AX67" i="1" s="1"/>
  <c r="AO67" i="1"/>
  <c r="BH67" i="1" s="1"/>
  <c r="AB67" i="1" s="1"/>
  <c r="AL67" i="1"/>
  <c r="AJ67" i="1"/>
  <c r="AH67" i="1"/>
  <c r="AG67" i="1"/>
  <c r="AF67" i="1"/>
  <c r="AE67" i="1"/>
  <c r="AD67" i="1"/>
  <c r="Z67" i="1"/>
  <c r="O67" i="1"/>
  <c r="L67" i="1"/>
  <c r="AK67" i="1" s="1"/>
  <c r="BW66" i="1"/>
  <c r="BJ66" i="1"/>
  <c r="BD66" i="1"/>
  <c r="AP66" i="1"/>
  <c r="AX66" i="1" s="1"/>
  <c r="AO66" i="1"/>
  <c r="BH66" i="1" s="1"/>
  <c r="AB66" i="1" s="1"/>
  <c r="AJ66" i="1"/>
  <c r="AH66" i="1"/>
  <c r="AG66" i="1"/>
  <c r="AF66" i="1"/>
  <c r="AE66" i="1"/>
  <c r="AD66" i="1"/>
  <c r="Z66" i="1"/>
  <c r="O66" i="1"/>
  <c r="BF66" i="1" s="1"/>
  <c r="L66" i="1"/>
  <c r="AK66" i="1" s="1"/>
  <c r="BW65" i="1"/>
  <c r="BJ65" i="1"/>
  <c r="BD65" i="1"/>
  <c r="AP65" i="1"/>
  <c r="AO65" i="1"/>
  <c r="BH65" i="1" s="1"/>
  <c r="AB65" i="1" s="1"/>
  <c r="AL65" i="1"/>
  <c r="AJ65" i="1"/>
  <c r="AH65" i="1"/>
  <c r="AG65" i="1"/>
  <c r="AF65" i="1"/>
  <c r="AE65" i="1"/>
  <c r="AD65" i="1"/>
  <c r="Z65" i="1"/>
  <c r="O65" i="1"/>
  <c r="BF65" i="1" s="1"/>
  <c r="L65" i="1"/>
  <c r="AK65" i="1" s="1"/>
  <c r="BW64" i="1"/>
  <c r="BJ64" i="1"/>
  <c r="BD64" i="1"/>
  <c r="AP64" i="1"/>
  <c r="AX64" i="1" s="1"/>
  <c r="AO64" i="1"/>
  <c r="BH64" i="1" s="1"/>
  <c r="AB64" i="1" s="1"/>
  <c r="AJ64" i="1"/>
  <c r="AH64" i="1"/>
  <c r="AG64" i="1"/>
  <c r="AF64" i="1"/>
  <c r="AE64" i="1"/>
  <c r="AD64" i="1"/>
  <c r="Z64" i="1"/>
  <c r="O64" i="1"/>
  <c r="BF64" i="1" s="1"/>
  <c r="L64" i="1"/>
  <c r="AK64" i="1" s="1"/>
  <c r="J64" i="1"/>
  <c r="BW63" i="1"/>
  <c r="BJ63" i="1"/>
  <c r="BD63" i="1"/>
  <c r="AP63" i="1"/>
  <c r="AX63" i="1" s="1"/>
  <c r="AO63" i="1"/>
  <c r="BH63" i="1" s="1"/>
  <c r="AB63" i="1" s="1"/>
  <c r="AJ63" i="1"/>
  <c r="AH63" i="1"/>
  <c r="AG63" i="1"/>
  <c r="AF63" i="1"/>
  <c r="AE63" i="1"/>
  <c r="AD63" i="1"/>
  <c r="Z63" i="1"/>
  <c r="O63" i="1"/>
  <c r="BF63" i="1" s="1"/>
  <c r="L63" i="1"/>
  <c r="AK63" i="1" s="1"/>
  <c r="J63" i="1"/>
  <c r="BW62" i="1"/>
  <c r="M62" i="1" s="1"/>
  <c r="BJ62" i="1"/>
  <c r="BI62" i="1"/>
  <c r="AC62" i="1" s="1"/>
  <c r="BD62" i="1"/>
  <c r="AP62" i="1"/>
  <c r="AX62" i="1" s="1"/>
  <c r="AO62" i="1"/>
  <c r="BH62" i="1" s="1"/>
  <c r="AB62" i="1" s="1"/>
  <c r="AJ62" i="1"/>
  <c r="AH62" i="1"/>
  <c r="AG62" i="1"/>
  <c r="AF62" i="1"/>
  <c r="AE62" i="1"/>
  <c r="AD62" i="1"/>
  <c r="Z62" i="1"/>
  <c r="O62" i="1"/>
  <c r="BF62" i="1" s="1"/>
  <c r="L62" i="1"/>
  <c r="AK62" i="1" s="1"/>
  <c r="K62" i="1"/>
  <c r="J62" i="1"/>
  <c r="BW61" i="1"/>
  <c r="BJ61" i="1"/>
  <c r="BD61" i="1"/>
  <c r="AP61" i="1"/>
  <c r="AO61" i="1"/>
  <c r="BH61" i="1" s="1"/>
  <c r="AB61" i="1" s="1"/>
  <c r="AJ61" i="1"/>
  <c r="AH61" i="1"/>
  <c r="AG61" i="1"/>
  <c r="AF61" i="1"/>
  <c r="AE61" i="1"/>
  <c r="AD61" i="1"/>
  <c r="Z61" i="1"/>
  <c r="O61" i="1"/>
  <c r="BF61" i="1" s="1"/>
  <c r="L61" i="1"/>
  <c r="AK61" i="1" s="1"/>
  <c r="BW60" i="1"/>
  <c r="BJ60" i="1"/>
  <c r="BD60" i="1"/>
  <c r="AP60" i="1"/>
  <c r="AX60" i="1" s="1"/>
  <c r="AO60" i="1"/>
  <c r="BH60" i="1" s="1"/>
  <c r="AB60" i="1" s="1"/>
  <c r="AL60" i="1"/>
  <c r="AJ60" i="1"/>
  <c r="AH60" i="1"/>
  <c r="AG60" i="1"/>
  <c r="AF60" i="1"/>
  <c r="AE60" i="1"/>
  <c r="AD60" i="1"/>
  <c r="Z60" i="1"/>
  <c r="O60" i="1"/>
  <c r="BF60" i="1" s="1"/>
  <c r="L60" i="1"/>
  <c r="AK60" i="1" s="1"/>
  <c r="BW59" i="1"/>
  <c r="BJ59" i="1"/>
  <c r="BD59" i="1"/>
  <c r="AP59" i="1"/>
  <c r="AX59" i="1" s="1"/>
  <c r="AO59" i="1"/>
  <c r="BH59" i="1" s="1"/>
  <c r="AB59" i="1" s="1"/>
  <c r="AJ59" i="1"/>
  <c r="AH59" i="1"/>
  <c r="AG59" i="1"/>
  <c r="AF59" i="1"/>
  <c r="AE59" i="1"/>
  <c r="AD59" i="1"/>
  <c r="Z59" i="1"/>
  <c r="O59" i="1"/>
  <c r="BF59" i="1" s="1"/>
  <c r="L59" i="1"/>
  <c r="AK59" i="1" s="1"/>
  <c r="BW58" i="1"/>
  <c r="BJ58" i="1"/>
  <c r="BF58" i="1"/>
  <c r="BD58" i="1"/>
  <c r="AP58" i="1"/>
  <c r="AX58" i="1" s="1"/>
  <c r="AO58" i="1"/>
  <c r="BH58" i="1" s="1"/>
  <c r="AB58" i="1" s="1"/>
  <c r="AL58" i="1"/>
  <c r="AJ58" i="1"/>
  <c r="AH58" i="1"/>
  <c r="AG58" i="1"/>
  <c r="AF58" i="1"/>
  <c r="AE58" i="1"/>
  <c r="AD58" i="1"/>
  <c r="Z58" i="1"/>
  <c r="O58" i="1"/>
  <c r="L58" i="1"/>
  <c r="AK58" i="1" s="1"/>
  <c r="BW57" i="1"/>
  <c r="BJ57" i="1"/>
  <c r="BD57" i="1"/>
  <c r="AP57" i="1"/>
  <c r="AO57" i="1"/>
  <c r="BH57" i="1" s="1"/>
  <c r="AB57" i="1" s="1"/>
  <c r="AJ57" i="1"/>
  <c r="AH57" i="1"/>
  <c r="AG57" i="1"/>
  <c r="AF57" i="1"/>
  <c r="AE57" i="1"/>
  <c r="AD57" i="1"/>
  <c r="Z57" i="1"/>
  <c r="O57" i="1"/>
  <c r="BF57" i="1" s="1"/>
  <c r="L57" i="1"/>
  <c r="AK57" i="1" s="1"/>
  <c r="J57" i="1"/>
  <c r="BW56" i="1"/>
  <c r="BJ56" i="1"/>
  <c r="BD56" i="1"/>
  <c r="AP56" i="1"/>
  <c r="AX56" i="1" s="1"/>
  <c r="AO56" i="1"/>
  <c r="BH56" i="1" s="1"/>
  <c r="AB56" i="1" s="1"/>
  <c r="AJ56" i="1"/>
  <c r="AH56" i="1"/>
  <c r="AG56" i="1"/>
  <c r="AF56" i="1"/>
  <c r="AE56" i="1"/>
  <c r="AD56" i="1"/>
  <c r="Z56" i="1"/>
  <c r="O56" i="1"/>
  <c r="O55" i="1" s="1"/>
  <c r="O54" i="1" s="1"/>
  <c r="L56" i="1"/>
  <c r="AK56" i="1" s="1"/>
  <c r="J56" i="1"/>
  <c r="BW53" i="1"/>
  <c r="BJ53" i="1"/>
  <c r="BD53" i="1"/>
  <c r="AP53" i="1"/>
  <c r="BI53" i="1" s="1"/>
  <c r="AC53" i="1" s="1"/>
  <c r="AO53" i="1"/>
  <c r="AJ53" i="1"/>
  <c r="AS52" i="1" s="1"/>
  <c r="AH53" i="1"/>
  <c r="AG53" i="1"/>
  <c r="AF53" i="1"/>
  <c r="AE53" i="1"/>
  <c r="AD53" i="1"/>
  <c r="Z53" i="1"/>
  <c r="O53" i="1"/>
  <c r="BF53" i="1" s="1"/>
  <c r="L53" i="1"/>
  <c r="O52" i="1"/>
  <c r="O51" i="1" s="1"/>
  <c r="BW50" i="1"/>
  <c r="BJ50" i="1"/>
  <c r="BD50" i="1"/>
  <c r="AP50" i="1"/>
  <c r="AX50" i="1" s="1"/>
  <c r="AO50" i="1"/>
  <c r="BH50" i="1" s="1"/>
  <c r="AB50" i="1" s="1"/>
  <c r="AL50" i="1"/>
  <c r="AJ50" i="1"/>
  <c r="AH50" i="1"/>
  <c r="AG50" i="1"/>
  <c r="AF50" i="1"/>
  <c r="AE50" i="1"/>
  <c r="AD50" i="1"/>
  <c r="Z50" i="1"/>
  <c r="O50" i="1"/>
  <c r="BF50" i="1" s="1"/>
  <c r="L50" i="1"/>
  <c r="AK50" i="1" s="1"/>
  <c r="BW49" i="1"/>
  <c r="BJ49" i="1"/>
  <c r="BD49" i="1"/>
  <c r="AP49" i="1"/>
  <c r="AX49" i="1" s="1"/>
  <c r="AO49" i="1"/>
  <c r="BH49" i="1" s="1"/>
  <c r="AB49" i="1" s="1"/>
  <c r="AJ49" i="1"/>
  <c r="AH49" i="1"/>
  <c r="AG49" i="1"/>
  <c r="AF49" i="1"/>
  <c r="AE49" i="1"/>
  <c r="AD49" i="1"/>
  <c r="Z49" i="1"/>
  <c r="O49" i="1"/>
  <c r="BF49" i="1" s="1"/>
  <c r="L49" i="1"/>
  <c r="AK49" i="1" s="1"/>
  <c r="BW48" i="1"/>
  <c r="BJ48" i="1"/>
  <c r="BD48" i="1"/>
  <c r="AP48" i="1"/>
  <c r="K48" i="1" s="1"/>
  <c r="AO48" i="1"/>
  <c r="J48" i="1" s="1"/>
  <c r="AL48" i="1"/>
  <c r="AJ48" i="1"/>
  <c r="AH48" i="1"/>
  <c r="AG48" i="1"/>
  <c r="AF48" i="1"/>
  <c r="AE48" i="1"/>
  <c r="AD48" i="1"/>
  <c r="Z48" i="1"/>
  <c r="O48" i="1"/>
  <c r="BF48" i="1" s="1"/>
  <c r="L48" i="1"/>
  <c r="AK48" i="1" s="1"/>
  <c r="BW47" i="1"/>
  <c r="BJ47" i="1"/>
  <c r="BD47" i="1"/>
  <c r="AP47" i="1"/>
  <c r="BI47" i="1" s="1"/>
  <c r="AC47" i="1" s="1"/>
  <c r="AO47" i="1"/>
  <c r="BH47" i="1" s="1"/>
  <c r="AB47" i="1" s="1"/>
  <c r="AJ47" i="1"/>
  <c r="AH47" i="1"/>
  <c r="AG47" i="1"/>
  <c r="AF47" i="1"/>
  <c r="AE47" i="1"/>
  <c r="AD47" i="1"/>
  <c r="Z47" i="1"/>
  <c r="O47" i="1"/>
  <c r="BF47" i="1" s="1"/>
  <c r="L47" i="1"/>
  <c r="AK47" i="1" s="1"/>
  <c r="K47" i="1"/>
  <c r="BW46" i="1"/>
  <c r="BJ46" i="1"/>
  <c r="BD46" i="1"/>
  <c r="AP46" i="1"/>
  <c r="BI46" i="1" s="1"/>
  <c r="AC46" i="1" s="1"/>
  <c r="AO46" i="1"/>
  <c r="AJ46" i="1"/>
  <c r="AH46" i="1"/>
  <c r="AG46" i="1"/>
  <c r="AF46" i="1"/>
  <c r="AE46" i="1"/>
  <c r="AD46" i="1"/>
  <c r="Z46" i="1"/>
  <c r="O46" i="1"/>
  <c r="L46" i="1"/>
  <c r="AK46" i="1" s="1"/>
  <c r="BW45" i="1"/>
  <c r="BJ45" i="1"/>
  <c r="BD45" i="1"/>
  <c r="AP45" i="1"/>
  <c r="K45" i="1" s="1"/>
  <c r="AO45" i="1"/>
  <c r="J45" i="1" s="1"/>
  <c r="AJ45" i="1"/>
  <c r="AH45" i="1"/>
  <c r="AG45" i="1"/>
  <c r="AF45" i="1"/>
  <c r="AE45" i="1"/>
  <c r="AD45" i="1"/>
  <c r="Z45" i="1"/>
  <c r="O45" i="1"/>
  <c r="BF45" i="1" s="1"/>
  <c r="L45" i="1"/>
  <c r="AK45" i="1" s="1"/>
  <c r="BW44" i="1"/>
  <c r="BJ44" i="1"/>
  <c r="BD44" i="1"/>
  <c r="AP44" i="1"/>
  <c r="AX44" i="1" s="1"/>
  <c r="AO44" i="1"/>
  <c r="BH44" i="1" s="1"/>
  <c r="AB44" i="1" s="1"/>
  <c r="AJ44" i="1"/>
  <c r="AH44" i="1"/>
  <c r="AG44" i="1"/>
  <c r="AF44" i="1"/>
  <c r="AE44" i="1"/>
  <c r="AD44" i="1"/>
  <c r="Z44" i="1"/>
  <c r="O44" i="1"/>
  <c r="BF44" i="1" s="1"/>
  <c r="L44" i="1"/>
  <c r="AK44" i="1" s="1"/>
  <c r="BW43" i="1"/>
  <c r="BJ43" i="1"/>
  <c r="BD43" i="1"/>
  <c r="AP43" i="1"/>
  <c r="AX43" i="1" s="1"/>
  <c r="AO43" i="1"/>
  <c r="BH43" i="1" s="1"/>
  <c r="AB43" i="1" s="1"/>
  <c r="AJ43" i="1"/>
  <c r="AH43" i="1"/>
  <c r="AG43" i="1"/>
  <c r="AF43" i="1"/>
  <c r="AE43" i="1"/>
  <c r="AD43" i="1"/>
  <c r="Z43" i="1"/>
  <c r="O43" i="1"/>
  <c r="BF43" i="1" s="1"/>
  <c r="L43" i="1"/>
  <c r="AK43" i="1" s="1"/>
  <c r="K43" i="1"/>
  <c r="BW42" i="1"/>
  <c r="BJ42" i="1"/>
  <c r="BF42" i="1"/>
  <c r="BD42" i="1"/>
  <c r="AP42" i="1"/>
  <c r="AX42" i="1" s="1"/>
  <c r="AO42" i="1"/>
  <c r="BH42" i="1" s="1"/>
  <c r="AJ42" i="1"/>
  <c r="AH42" i="1"/>
  <c r="AG42" i="1"/>
  <c r="AF42" i="1"/>
  <c r="AE42" i="1"/>
  <c r="AD42" i="1"/>
  <c r="AB42" i="1"/>
  <c r="Z42" i="1"/>
  <c r="O42" i="1"/>
  <c r="L42" i="1"/>
  <c r="J42" i="1"/>
  <c r="BW41" i="1"/>
  <c r="BJ41" i="1"/>
  <c r="BD41" i="1"/>
  <c r="AW41" i="1"/>
  <c r="AP41" i="1"/>
  <c r="AX41" i="1" s="1"/>
  <c r="AO41" i="1"/>
  <c r="BH41" i="1" s="1"/>
  <c r="AJ41" i="1"/>
  <c r="AH41" i="1"/>
  <c r="AG41" i="1"/>
  <c r="AF41" i="1"/>
  <c r="AE41" i="1"/>
  <c r="AD41" i="1"/>
  <c r="AB41" i="1"/>
  <c r="Z41" i="1"/>
  <c r="O41" i="1"/>
  <c r="BF41" i="1" s="1"/>
  <c r="L41" i="1"/>
  <c r="AK41" i="1" s="1"/>
  <c r="BW40" i="1"/>
  <c r="BJ40" i="1"/>
  <c r="Z40" i="1" s="1"/>
  <c r="BD40" i="1"/>
  <c r="AP40" i="1"/>
  <c r="AX40" i="1" s="1"/>
  <c r="AO40" i="1"/>
  <c r="BH40" i="1" s="1"/>
  <c r="AJ40" i="1"/>
  <c r="AH40" i="1"/>
  <c r="AG40" i="1"/>
  <c r="AF40" i="1"/>
  <c r="AE40" i="1"/>
  <c r="AD40" i="1"/>
  <c r="AC40" i="1"/>
  <c r="AB40" i="1"/>
  <c r="O40" i="1"/>
  <c r="BF40" i="1" s="1"/>
  <c r="L40" i="1"/>
  <c r="AK40" i="1" s="1"/>
  <c r="BW39" i="1"/>
  <c r="BJ39" i="1"/>
  <c r="BD39" i="1"/>
  <c r="AP39" i="1"/>
  <c r="AX39" i="1" s="1"/>
  <c r="AO39" i="1"/>
  <c r="BH39" i="1" s="1"/>
  <c r="AB39" i="1" s="1"/>
  <c r="AK39" i="1"/>
  <c r="AJ39" i="1"/>
  <c r="AH39" i="1"/>
  <c r="AG39" i="1"/>
  <c r="AF39" i="1"/>
  <c r="AE39" i="1"/>
  <c r="AD39" i="1"/>
  <c r="Z39" i="1"/>
  <c r="O39" i="1"/>
  <c r="BF39" i="1" s="1"/>
  <c r="L39" i="1"/>
  <c r="BW38" i="1"/>
  <c r="BJ38" i="1"/>
  <c r="BF38" i="1"/>
  <c r="BD38" i="1"/>
  <c r="AP38" i="1"/>
  <c r="AX38" i="1" s="1"/>
  <c r="AO38" i="1"/>
  <c r="BH38" i="1" s="1"/>
  <c r="AJ38" i="1"/>
  <c r="AH38" i="1"/>
  <c r="AG38" i="1"/>
  <c r="AF38" i="1"/>
  <c r="AE38" i="1"/>
  <c r="AD38" i="1"/>
  <c r="AB38" i="1"/>
  <c r="Z38" i="1"/>
  <c r="O38" i="1"/>
  <c r="L38" i="1"/>
  <c r="AK38" i="1" s="1"/>
  <c r="BW37" i="1"/>
  <c r="BJ37" i="1"/>
  <c r="BD37" i="1"/>
  <c r="AP37" i="1"/>
  <c r="AX37" i="1" s="1"/>
  <c r="AO37" i="1"/>
  <c r="BH37" i="1" s="1"/>
  <c r="AB37" i="1" s="1"/>
  <c r="AJ37" i="1"/>
  <c r="AH37" i="1"/>
  <c r="AG37" i="1"/>
  <c r="AF37" i="1"/>
  <c r="AE37" i="1"/>
  <c r="AD37" i="1"/>
  <c r="Z37" i="1"/>
  <c r="O37" i="1"/>
  <c r="BF37" i="1" s="1"/>
  <c r="L37" i="1"/>
  <c r="BW36" i="1"/>
  <c r="BJ36" i="1"/>
  <c r="BD36" i="1"/>
  <c r="AP36" i="1"/>
  <c r="AX36" i="1" s="1"/>
  <c r="AO36" i="1"/>
  <c r="BH36" i="1" s="1"/>
  <c r="AB36" i="1" s="1"/>
  <c r="AJ36" i="1"/>
  <c r="AH36" i="1"/>
  <c r="AG36" i="1"/>
  <c r="AF36" i="1"/>
  <c r="AE36" i="1"/>
  <c r="AD36" i="1"/>
  <c r="Z36" i="1"/>
  <c r="O36" i="1"/>
  <c r="BF36" i="1" s="1"/>
  <c r="L36" i="1"/>
  <c r="AK36" i="1" s="1"/>
  <c r="J36" i="1"/>
  <c r="BW35" i="1"/>
  <c r="BJ35" i="1"/>
  <c r="BD35" i="1"/>
  <c r="AP35" i="1"/>
  <c r="AX35" i="1" s="1"/>
  <c r="AO35" i="1"/>
  <c r="BH35" i="1" s="1"/>
  <c r="AB35" i="1" s="1"/>
  <c r="AJ35" i="1"/>
  <c r="AH35" i="1"/>
  <c r="AG35" i="1"/>
  <c r="AF35" i="1"/>
  <c r="AE35" i="1"/>
  <c r="AD35" i="1"/>
  <c r="Z35" i="1"/>
  <c r="O35" i="1"/>
  <c r="BF35" i="1" s="1"/>
  <c r="L35" i="1"/>
  <c r="AK35" i="1" s="1"/>
  <c r="BW34" i="1"/>
  <c r="BJ34" i="1"/>
  <c r="BD34" i="1"/>
  <c r="AP34" i="1"/>
  <c r="AX34" i="1" s="1"/>
  <c r="AO34" i="1"/>
  <c r="BH34" i="1" s="1"/>
  <c r="AB34" i="1" s="1"/>
  <c r="AJ34" i="1"/>
  <c r="AH34" i="1"/>
  <c r="AG34" i="1"/>
  <c r="AF34" i="1"/>
  <c r="AE34" i="1"/>
  <c r="AD34" i="1"/>
  <c r="Z34" i="1"/>
  <c r="O34" i="1"/>
  <c r="BF34" i="1" s="1"/>
  <c r="L34" i="1"/>
  <c r="AK34" i="1" s="1"/>
  <c r="BW33" i="1"/>
  <c r="BJ33" i="1"/>
  <c r="BD33" i="1"/>
  <c r="AP33" i="1"/>
  <c r="AX33" i="1" s="1"/>
  <c r="AO33" i="1"/>
  <c r="BH33" i="1" s="1"/>
  <c r="AB33" i="1" s="1"/>
  <c r="AJ33" i="1"/>
  <c r="AH33" i="1"/>
  <c r="AG33" i="1"/>
  <c r="AF33" i="1"/>
  <c r="AE33" i="1"/>
  <c r="AD33" i="1"/>
  <c r="Z33" i="1"/>
  <c r="O33" i="1"/>
  <c r="BF33" i="1" s="1"/>
  <c r="L33" i="1"/>
  <c r="AK33" i="1" s="1"/>
  <c r="BW32" i="1"/>
  <c r="BJ32" i="1"/>
  <c r="BD32" i="1"/>
  <c r="AP32" i="1"/>
  <c r="AX32" i="1" s="1"/>
  <c r="AO32" i="1"/>
  <c r="BH32" i="1" s="1"/>
  <c r="AB32" i="1" s="1"/>
  <c r="AJ32" i="1"/>
  <c r="AH32" i="1"/>
  <c r="AG32" i="1"/>
  <c r="AF32" i="1"/>
  <c r="AE32" i="1"/>
  <c r="AD32" i="1"/>
  <c r="Z32" i="1"/>
  <c r="O32" i="1"/>
  <c r="BF32" i="1" s="1"/>
  <c r="L32" i="1"/>
  <c r="AK32" i="1" s="1"/>
  <c r="K32" i="1"/>
  <c r="BW31" i="1"/>
  <c r="BJ31" i="1"/>
  <c r="BI31" i="1"/>
  <c r="AC31" i="1" s="1"/>
  <c r="BF31" i="1"/>
  <c r="BD31" i="1"/>
  <c r="AP31" i="1"/>
  <c r="AX31" i="1" s="1"/>
  <c r="AO31" i="1"/>
  <c r="BH31" i="1" s="1"/>
  <c r="AJ31" i="1"/>
  <c r="AH31" i="1"/>
  <c r="AG31" i="1"/>
  <c r="AF31" i="1"/>
  <c r="AE31" i="1"/>
  <c r="AD31" i="1"/>
  <c r="AB31" i="1"/>
  <c r="Z31" i="1"/>
  <c r="O31" i="1"/>
  <c r="L31" i="1"/>
  <c r="AK31" i="1" s="1"/>
  <c r="J31" i="1"/>
  <c r="BW30" i="1"/>
  <c r="BJ30" i="1"/>
  <c r="BD30" i="1"/>
  <c r="AW30" i="1"/>
  <c r="AP30" i="1"/>
  <c r="AX30" i="1" s="1"/>
  <c r="AO30" i="1"/>
  <c r="BH30" i="1" s="1"/>
  <c r="AB30" i="1" s="1"/>
  <c r="AJ30" i="1"/>
  <c r="AH30" i="1"/>
  <c r="AG30" i="1"/>
  <c r="AF30" i="1"/>
  <c r="AE30" i="1"/>
  <c r="AD30" i="1"/>
  <c r="Z30" i="1"/>
  <c r="O30" i="1"/>
  <c r="BF30" i="1" s="1"/>
  <c r="L30" i="1"/>
  <c r="AK30" i="1" s="1"/>
  <c r="J30" i="1"/>
  <c r="BW29" i="1"/>
  <c r="BJ29" i="1"/>
  <c r="BD29" i="1"/>
  <c r="AP29" i="1"/>
  <c r="AX29" i="1" s="1"/>
  <c r="AO29" i="1"/>
  <c r="BH29" i="1" s="1"/>
  <c r="AB29" i="1" s="1"/>
  <c r="AL29" i="1"/>
  <c r="AJ29" i="1"/>
  <c r="AH29" i="1"/>
  <c r="AG29" i="1"/>
  <c r="AF29" i="1"/>
  <c r="AE29" i="1"/>
  <c r="AD29" i="1"/>
  <c r="Z29" i="1"/>
  <c r="O29" i="1"/>
  <c r="BF29" i="1" s="1"/>
  <c r="L29" i="1"/>
  <c r="AK29" i="1" s="1"/>
  <c r="BW28" i="1"/>
  <c r="BJ28" i="1"/>
  <c r="BF28" i="1"/>
  <c r="BD28" i="1"/>
  <c r="AP28" i="1"/>
  <c r="AX28" i="1" s="1"/>
  <c r="AO28" i="1"/>
  <c r="BH28" i="1" s="1"/>
  <c r="AB28" i="1" s="1"/>
  <c r="AL28" i="1"/>
  <c r="AJ28" i="1"/>
  <c r="AH28" i="1"/>
  <c r="AG28" i="1"/>
  <c r="AF28" i="1"/>
  <c r="AE28" i="1"/>
  <c r="AD28" i="1"/>
  <c r="Z28" i="1"/>
  <c r="O28" i="1"/>
  <c r="L28" i="1"/>
  <c r="AK28" i="1" s="1"/>
  <c r="BW27" i="1"/>
  <c r="BJ27" i="1"/>
  <c r="BF27" i="1"/>
  <c r="BD27" i="1"/>
  <c r="AP27" i="1"/>
  <c r="AX27" i="1" s="1"/>
  <c r="AO27" i="1"/>
  <c r="BH27" i="1" s="1"/>
  <c r="AL27" i="1"/>
  <c r="AJ27" i="1"/>
  <c r="AH27" i="1"/>
  <c r="AG27" i="1"/>
  <c r="AF27" i="1"/>
  <c r="AE27" i="1"/>
  <c r="AD27" i="1"/>
  <c r="AC27" i="1"/>
  <c r="AB27" i="1"/>
  <c r="Z27" i="1"/>
  <c r="O27" i="1"/>
  <c r="L27" i="1"/>
  <c r="AK27" i="1" s="1"/>
  <c r="BW24" i="1"/>
  <c r="BJ24" i="1"/>
  <c r="BD24" i="1"/>
  <c r="AP24" i="1"/>
  <c r="BI24" i="1" s="1"/>
  <c r="AC24" i="1" s="1"/>
  <c r="AO24" i="1"/>
  <c r="BH24" i="1" s="1"/>
  <c r="AB24" i="1" s="1"/>
  <c r="AJ24" i="1"/>
  <c r="AH24" i="1"/>
  <c r="AG24" i="1"/>
  <c r="AF24" i="1"/>
  <c r="AE24" i="1"/>
  <c r="AD24" i="1"/>
  <c r="Z24" i="1"/>
  <c r="O24" i="1"/>
  <c r="BF24" i="1" s="1"/>
  <c r="L24" i="1"/>
  <c r="AK24" i="1" s="1"/>
  <c r="BW23" i="1"/>
  <c r="BJ23" i="1"/>
  <c r="BF23" i="1"/>
  <c r="BD23" i="1"/>
  <c r="AP23" i="1"/>
  <c r="BI23" i="1" s="1"/>
  <c r="AC23" i="1" s="1"/>
  <c r="AO23" i="1"/>
  <c r="BH23" i="1" s="1"/>
  <c r="AB23" i="1" s="1"/>
  <c r="AJ23" i="1"/>
  <c r="AH23" i="1"/>
  <c r="AG23" i="1"/>
  <c r="AF23" i="1"/>
  <c r="AE23" i="1"/>
  <c r="AD23" i="1"/>
  <c r="Z23" i="1"/>
  <c r="O23" i="1"/>
  <c r="L23" i="1"/>
  <c r="AK23" i="1" s="1"/>
  <c r="J23" i="1"/>
  <c r="BW22" i="1"/>
  <c r="BJ22" i="1"/>
  <c r="BD22" i="1"/>
  <c r="AW22" i="1"/>
  <c r="AP22" i="1"/>
  <c r="BI22" i="1" s="1"/>
  <c r="AC22" i="1" s="1"/>
  <c r="AO22" i="1"/>
  <c r="BH22" i="1" s="1"/>
  <c r="AB22" i="1" s="1"/>
  <c r="AJ22" i="1"/>
  <c r="AH22" i="1"/>
  <c r="AG22" i="1"/>
  <c r="AF22" i="1"/>
  <c r="AE22" i="1"/>
  <c r="AD22" i="1"/>
  <c r="Z22" i="1"/>
  <c r="O22" i="1"/>
  <c r="BF22" i="1" s="1"/>
  <c r="L22" i="1"/>
  <c r="AK22" i="1" s="1"/>
  <c r="J22" i="1"/>
  <c r="BW21" i="1"/>
  <c r="BJ21" i="1"/>
  <c r="Z21" i="1" s="1"/>
  <c r="BH21" i="1"/>
  <c r="BD21" i="1"/>
  <c r="AP21" i="1"/>
  <c r="BI21" i="1" s="1"/>
  <c r="AO21" i="1"/>
  <c r="AW21" i="1" s="1"/>
  <c r="AJ21" i="1"/>
  <c r="AH21" i="1"/>
  <c r="AG21" i="1"/>
  <c r="AF21" i="1"/>
  <c r="AE21" i="1"/>
  <c r="AD21" i="1"/>
  <c r="AC21" i="1"/>
  <c r="AB21" i="1"/>
  <c r="O21" i="1"/>
  <c r="BF21" i="1" s="1"/>
  <c r="L21" i="1"/>
  <c r="AK21" i="1" s="1"/>
  <c r="K21" i="1"/>
  <c r="J21" i="1"/>
  <c r="BW20" i="1"/>
  <c r="BJ20" i="1"/>
  <c r="BD20" i="1"/>
  <c r="AP20" i="1"/>
  <c r="BI20" i="1" s="1"/>
  <c r="AC20" i="1" s="1"/>
  <c r="AO20" i="1"/>
  <c r="BH20" i="1" s="1"/>
  <c r="AB20" i="1" s="1"/>
  <c r="AJ20" i="1"/>
  <c r="AH20" i="1"/>
  <c r="AG20" i="1"/>
  <c r="AF20" i="1"/>
  <c r="AE20" i="1"/>
  <c r="AD20" i="1"/>
  <c r="Z20" i="1"/>
  <c r="O20" i="1"/>
  <c r="BF20" i="1" s="1"/>
  <c r="L20" i="1"/>
  <c r="AL20" i="1" s="1"/>
  <c r="J20" i="1"/>
  <c r="BW19" i="1"/>
  <c r="BJ19" i="1"/>
  <c r="BD19" i="1"/>
  <c r="AP19" i="1"/>
  <c r="BI19" i="1" s="1"/>
  <c r="AC19" i="1" s="1"/>
  <c r="AO19" i="1"/>
  <c r="BH19" i="1" s="1"/>
  <c r="AB19" i="1" s="1"/>
  <c r="AJ19" i="1"/>
  <c r="AH19" i="1"/>
  <c r="AG19" i="1"/>
  <c r="AF19" i="1"/>
  <c r="AE19" i="1"/>
  <c r="AD19" i="1"/>
  <c r="Z19" i="1"/>
  <c r="O19" i="1"/>
  <c r="BF19" i="1" s="1"/>
  <c r="L19" i="1"/>
  <c r="AK19" i="1" s="1"/>
  <c r="BW18" i="1"/>
  <c r="BJ18" i="1"/>
  <c r="BD18" i="1"/>
  <c r="AP18" i="1"/>
  <c r="BI18" i="1" s="1"/>
  <c r="AC18" i="1" s="1"/>
  <c r="AO18" i="1"/>
  <c r="BH18" i="1" s="1"/>
  <c r="AB18" i="1" s="1"/>
  <c r="AJ18" i="1"/>
  <c r="AH18" i="1"/>
  <c r="AG18" i="1"/>
  <c r="AF18" i="1"/>
  <c r="AE18" i="1"/>
  <c r="AD18" i="1"/>
  <c r="Z18" i="1"/>
  <c r="O18" i="1"/>
  <c r="BF18" i="1" s="1"/>
  <c r="L18" i="1"/>
  <c r="AL18" i="1" s="1"/>
  <c r="BW17" i="1"/>
  <c r="BJ17" i="1"/>
  <c r="BD17" i="1"/>
  <c r="AX17" i="1"/>
  <c r="AP17" i="1"/>
  <c r="BI17" i="1" s="1"/>
  <c r="AC17" i="1" s="1"/>
  <c r="AO17" i="1"/>
  <c r="BH17" i="1" s="1"/>
  <c r="AB17" i="1" s="1"/>
  <c r="AJ17" i="1"/>
  <c r="AH17" i="1"/>
  <c r="AG17" i="1"/>
  <c r="AF17" i="1"/>
  <c r="AE17" i="1"/>
  <c r="AD17" i="1"/>
  <c r="Z17" i="1"/>
  <c r="O17" i="1"/>
  <c r="BF17" i="1" s="1"/>
  <c r="L17" i="1"/>
  <c r="AL17" i="1" s="1"/>
  <c r="K17" i="1"/>
  <c r="BW16" i="1"/>
  <c r="BJ16" i="1"/>
  <c r="BD16" i="1"/>
  <c r="AP16" i="1"/>
  <c r="BI16" i="1" s="1"/>
  <c r="AC16" i="1" s="1"/>
  <c r="AO16" i="1"/>
  <c r="BH16" i="1" s="1"/>
  <c r="AB16" i="1" s="1"/>
  <c r="AJ16" i="1"/>
  <c r="AH16" i="1"/>
  <c r="AG16" i="1"/>
  <c r="AF16" i="1"/>
  <c r="AE16" i="1"/>
  <c r="AD16" i="1"/>
  <c r="Z16" i="1"/>
  <c r="O16" i="1"/>
  <c r="BF16" i="1" s="1"/>
  <c r="L16" i="1"/>
  <c r="AL16" i="1" s="1"/>
  <c r="BW15" i="1"/>
  <c r="BJ15" i="1"/>
  <c r="BF15" i="1"/>
  <c r="BD15" i="1"/>
  <c r="AP15" i="1"/>
  <c r="BI15" i="1" s="1"/>
  <c r="AC15" i="1" s="1"/>
  <c r="AO15" i="1"/>
  <c r="BH15" i="1" s="1"/>
  <c r="AB15" i="1" s="1"/>
  <c r="AJ15" i="1"/>
  <c r="AH15" i="1"/>
  <c r="AG15" i="1"/>
  <c r="AF15" i="1"/>
  <c r="AE15" i="1"/>
  <c r="AD15" i="1"/>
  <c r="Z15" i="1"/>
  <c r="O15" i="1"/>
  <c r="L15" i="1"/>
  <c r="AK15" i="1" s="1"/>
  <c r="BW14" i="1"/>
  <c r="BJ14" i="1"/>
  <c r="BD14" i="1"/>
  <c r="AP14" i="1"/>
  <c r="BI14" i="1" s="1"/>
  <c r="AC14" i="1" s="1"/>
  <c r="AO14" i="1"/>
  <c r="BH14" i="1" s="1"/>
  <c r="AB14" i="1" s="1"/>
  <c r="AJ14" i="1"/>
  <c r="AH14" i="1"/>
  <c r="AG14" i="1"/>
  <c r="AF14" i="1"/>
  <c r="AE14" i="1"/>
  <c r="AD14" i="1"/>
  <c r="Z14" i="1"/>
  <c r="O14" i="1"/>
  <c r="BF14" i="1" s="1"/>
  <c r="L14" i="1"/>
  <c r="AL14" i="1" s="1"/>
  <c r="O13" i="1"/>
  <c r="O12" i="1" s="1"/>
  <c r="AU1" i="1"/>
  <c r="AT1" i="1"/>
  <c r="AS1" i="1"/>
  <c r="BC30" i="1" l="1"/>
  <c r="BC41" i="1"/>
  <c r="AX53" i="1"/>
  <c r="L78" i="1"/>
  <c r="L77" i="1" s="1"/>
  <c r="BH45" i="1"/>
  <c r="AB45" i="1" s="1"/>
  <c r="AW27" i="1"/>
  <c r="BC27" i="1" s="1"/>
  <c r="AW28" i="1"/>
  <c r="AW66" i="1"/>
  <c r="AV66" i="1" s="1"/>
  <c r="AW72" i="1"/>
  <c r="BC72" i="1" s="1"/>
  <c r="AW34" i="1"/>
  <c r="AV34" i="1" s="1"/>
  <c r="BI28" i="1"/>
  <c r="AC28" i="1" s="1"/>
  <c r="AW59" i="1"/>
  <c r="BC59" i="1" s="1"/>
  <c r="AW65" i="1"/>
  <c r="AL71" i="1"/>
  <c r="J67" i="1"/>
  <c r="J28" i="1"/>
  <c r="J61" i="1"/>
  <c r="K15" i="1"/>
  <c r="J29" i="1"/>
  <c r="J35" i="1"/>
  <c r="J40" i="1"/>
  <c r="AW48" i="1"/>
  <c r="BI49" i="1"/>
  <c r="AC49" i="1" s="1"/>
  <c r="K53" i="1"/>
  <c r="K52" i="1" s="1"/>
  <c r="K51" i="1" s="1"/>
  <c r="AW64" i="1"/>
  <c r="AL70" i="1"/>
  <c r="K75" i="1"/>
  <c r="AL22" i="1"/>
  <c r="K29" i="1"/>
  <c r="AX48" i="1"/>
  <c r="AV48" i="1" s="1"/>
  <c r="J66" i="1"/>
  <c r="K19" i="1"/>
  <c r="J34" i="1"/>
  <c r="AX47" i="1"/>
  <c r="J60" i="1"/>
  <c r="AL63" i="1"/>
  <c r="K66" i="1"/>
  <c r="M69" i="1"/>
  <c r="AL81" i="1"/>
  <c r="J72" i="1"/>
  <c r="J14" i="1"/>
  <c r="J59" i="1"/>
  <c r="K24" i="1"/>
  <c r="BI32" i="1"/>
  <c r="AC32" i="1" s="1"/>
  <c r="K59" i="1"/>
  <c r="AL62" i="1"/>
  <c r="AL68" i="1"/>
  <c r="AW69" i="1"/>
  <c r="M70" i="1"/>
  <c r="AW45" i="1"/>
  <c r="AW60" i="1"/>
  <c r="AV60" i="1" s="1"/>
  <c r="K36" i="1"/>
  <c r="K67" i="1"/>
  <c r="J75" i="1"/>
  <c r="J74" i="1" s="1"/>
  <c r="J73" i="1" s="1"/>
  <c r="K34" i="1"/>
  <c r="BH48" i="1"/>
  <c r="AB48" i="1" s="1"/>
  <c r="M64" i="1"/>
  <c r="BC21" i="1"/>
  <c r="J39" i="1"/>
  <c r="BI48" i="1"/>
  <c r="AC48" i="1" s="1"/>
  <c r="J65" i="1"/>
  <c r="AL79" i="1"/>
  <c r="AX21" i="1"/>
  <c r="J38" i="1"/>
  <c r="J58" i="1"/>
  <c r="J71" i="1"/>
  <c r="AS26" i="1"/>
  <c r="AS13" i="1"/>
  <c r="J15" i="1"/>
  <c r="AW58" i="1"/>
  <c r="AV58" i="1" s="1"/>
  <c r="J50" i="1"/>
  <c r="AS78" i="1"/>
  <c r="J24" i="1"/>
  <c r="M81" i="1"/>
  <c r="K18" i="1"/>
  <c r="M22" i="1"/>
  <c r="K38" i="1"/>
  <c r="J49" i="1"/>
  <c r="K71" i="1"/>
  <c r="J81" i="1"/>
  <c r="J78" i="1" s="1"/>
  <c r="J77" i="1" s="1"/>
  <c r="J44" i="1"/>
  <c r="K23" i="1"/>
  <c r="AL23" i="1"/>
  <c r="AW24" i="1"/>
  <c r="AV30" i="1"/>
  <c r="J37" i="1"/>
  <c r="BC37" i="1"/>
  <c r="K40" i="1"/>
  <c r="AV41" i="1"/>
  <c r="M47" i="1"/>
  <c r="AW56" i="1"/>
  <c r="BC56" i="1" s="1"/>
  <c r="M61" i="1"/>
  <c r="AW61" i="1"/>
  <c r="BC61" i="1" s="1"/>
  <c r="AV80" i="1"/>
  <c r="J43" i="1"/>
  <c r="K76" i="1"/>
  <c r="K74" i="1" s="1"/>
  <c r="K73" i="1" s="1"/>
  <c r="AX16" i="1"/>
  <c r="AX18" i="1"/>
  <c r="AX20" i="1"/>
  <c r="AW23" i="1"/>
  <c r="M27" i="1"/>
  <c r="J32" i="1"/>
  <c r="AW33" i="1"/>
  <c r="AW40" i="1"/>
  <c r="AL46" i="1"/>
  <c r="M48" i="1"/>
  <c r="AW50" i="1"/>
  <c r="AV50" i="1" s="1"/>
  <c r="M59" i="1"/>
  <c r="AW63" i="1"/>
  <c r="BC63" i="1" s="1"/>
  <c r="BI66" i="1"/>
  <c r="AC66" i="1" s="1"/>
  <c r="AW68" i="1"/>
  <c r="AV68" i="1" s="1"/>
  <c r="AW71" i="1"/>
  <c r="BC71" i="1" s="1"/>
  <c r="AX76" i="1"/>
  <c r="AV76" i="1" s="1"/>
  <c r="BI80" i="1"/>
  <c r="AC80" i="1" s="1"/>
  <c r="F22" i="2"/>
  <c r="K30" i="1"/>
  <c r="AX24" i="1"/>
  <c r="AV24" i="1" s="1"/>
  <c r="AX14" i="1"/>
  <c r="K20" i="1"/>
  <c r="AX23" i="1"/>
  <c r="AV23" i="1" s="1"/>
  <c r="BI44" i="1"/>
  <c r="AC44" i="1" s="1"/>
  <c r="AL49" i="1"/>
  <c r="M56" i="1"/>
  <c r="AL57" i="1"/>
  <c r="J18" i="1"/>
  <c r="AV40" i="1"/>
  <c r="M24" i="1"/>
  <c r="K28" i="1"/>
  <c r="AW29" i="1"/>
  <c r="BC29" i="1" s="1"/>
  <c r="AW36" i="1"/>
  <c r="AW39" i="1"/>
  <c r="AV39" i="1" s="1"/>
  <c r="BI41" i="1"/>
  <c r="AC41" i="1" s="1"/>
  <c r="AW43" i="1"/>
  <c r="M46" i="1"/>
  <c r="K49" i="1"/>
  <c r="BI58" i="1"/>
  <c r="AC58" i="1" s="1"/>
  <c r="M65" i="1"/>
  <c r="M66" i="1"/>
  <c r="BH76" i="1"/>
  <c r="AB76" i="1" s="1"/>
  <c r="M79" i="1"/>
  <c r="AW79" i="1"/>
  <c r="BC79" i="1" s="1"/>
  <c r="M80" i="1"/>
  <c r="K14" i="1"/>
  <c r="M23" i="1"/>
  <c r="BI40" i="1"/>
  <c r="BI50" i="1"/>
  <c r="AC50" i="1" s="1"/>
  <c r="BF56" i="1"/>
  <c r="K63" i="1"/>
  <c r="J68" i="1"/>
  <c r="K22" i="1"/>
  <c r="J17" i="1"/>
  <c r="J19" i="1"/>
  <c r="J27" i="1"/>
  <c r="M28" i="1"/>
  <c r="AW32" i="1"/>
  <c r="AW35" i="1"/>
  <c r="AV35" i="1" s="1"/>
  <c r="M49" i="1"/>
  <c r="AW49" i="1"/>
  <c r="M57" i="1"/>
  <c r="AW57" i="1"/>
  <c r="M58" i="1"/>
  <c r="AL59" i="1"/>
  <c r="AW62" i="1"/>
  <c r="AV62" i="1" s="1"/>
  <c r="AL64" i="1"/>
  <c r="M68" i="1"/>
  <c r="AW70" i="1"/>
  <c r="AV70" i="1" s="1"/>
  <c r="AL72" i="1"/>
  <c r="J16" i="1"/>
  <c r="AW44" i="1"/>
  <c r="AV44" i="1" s="1"/>
  <c r="K16" i="1"/>
  <c r="K50" i="1"/>
  <c r="AX15" i="1"/>
  <c r="AX19" i="1"/>
  <c r="K27" i="1"/>
  <c r="AV31" i="1"/>
  <c r="BI39" i="1"/>
  <c r="AC39" i="1" s="1"/>
  <c r="BC42" i="1"/>
  <c r="M50" i="1"/>
  <c r="M63" i="1"/>
  <c r="AW67" i="1"/>
  <c r="BC67" i="1" s="1"/>
  <c r="J69" i="1"/>
  <c r="M71" i="1"/>
  <c r="AW81" i="1"/>
  <c r="BC81" i="1" s="1"/>
  <c r="AW37" i="1"/>
  <c r="AV37" i="1" s="1"/>
  <c r="K58" i="1"/>
  <c r="J33" i="1"/>
  <c r="C16" i="2"/>
  <c r="AX22" i="1"/>
  <c r="AV22" i="1" s="1"/>
  <c r="AL24" i="1"/>
  <c r="AV28" i="1"/>
  <c r="M29" i="1"/>
  <c r="AW31" i="1"/>
  <c r="BC31" i="1" s="1"/>
  <c r="BI36" i="1"/>
  <c r="AC36" i="1" s="1"/>
  <c r="AW38" i="1"/>
  <c r="J41" i="1"/>
  <c r="AW42" i="1"/>
  <c r="AV42" i="1" s="1"/>
  <c r="L55" i="1"/>
  <c r="L54" i="1" s="1"/>
  <c r="AL56" i="1"/>
  <c r="M60" i="1"/>
  <c r="AL61" i="1"/>
  <c r="AL66" i="1"/>
  <c r="AL69" i="1"/>
  <c r="AX75" i="1"/>
  <c r="AV75" i="1" s="1"/>
  <c r="AL80" i="1"/>
  <c r="BC33" i="1"/>
  <c r="C20" i="2"/>
  <c r="BI35" i="1"/>
  <c r="AC35" i="1" s="1"/>
  <c r="K41" i="1"/>
  <c r="AL47" i="1"/>
  <c r="AS55" i="1"/>
  <c r="BI70" i="1"/>
  <c r="AC70" i="1" s="1"/>
  <c r="AK17" i="1"/>
  <c r="M37" i="1"/>
  <c r="AL37" i="1"/>
  <c r="M42" i="1"/>
  <c r="AL42" i="1"/>
  <c r="AL15" i="1"/>
  <c r="AW15" i="1"/>
  <c r="M17" i="1"/>
  <c r="AW17" i="1"/>
  <c r="M19" i="1"/>
  <c r="AL19" i="1"/>
  <c r="AW19" i="1"/>
  <c r="M21" i="1"/>
  <c r="AV27" i="1"/>
  <c r="BC28" i="1"/>
  <c r="BI30" i="1"/>
  <c r="AC30" i="1" s="1"/>
  <c r="K31" i="1"/>
  <c r="AL32" i="1"/>
  <c r="M32" i="1"/>
  <c r="AV33" i="1"/>
  <c r="BI34" i="1"/>
  <c r="AC34" i="1" s="1"/>
  <c r="K35" i="1"/>
  <c r="AL36" i="1"/>
  <c r="M36" i="1"/>
  <c r="BI38" i="1"/>
  <c r="AC38" i="1" s="1"/>
  <c r="K39" i="1"/>
  <c r="AL40" i="1"/>
  <c r="M40" i="1"/>
  <c r="BC40" i="1"/>
  <c r="AL41" i="1"/>
  <c r="M41" i="1"/>
  <c r="BI43" i="1"/>
  <c r="AC43" i="1" s="1"/>
  <c r="K44" i="1"/>
  <c r="BC44" i="1"/>
  <c r="AL45" i="1"/>
  <c r="M45" i="1"/>
  <c r="BI45" i="1"/>
  <c r="AC45" i="1" s="1"/>
  <c r="AX45" i="1"/>
  <c r="AV45" i="1" s="1"/>
  <c r="AX46" i="1"/>
  <c r="K46" i="1"/>
  <c r="AT55" i="1"/>
  <c r="BH46" i="1"/>
  <c r="AB46" i="1" s="1"/>
  <c r="AW46" i="1"/>
  <c r="J46" i="1"/>
  <c r="AX57" i="1"/>
  <c r="BC57" i="1" s="1"/>
  <c r="K57" i="1"/>
  <c r="BI57" i="1"/>
  <c r="AC57" i="1" s="1"/>
  <c r="M15" i="1"/>
  <c r="L13" i="1"/>
  <c r="AK14" i="1"/>
  <c r="AK16" i="1"/>
  <c r="AK18" i="1"/>
  <c r="AK20" i="1"/>
  <c r="L26" i="1"/>
  <c r="L25" i="1" s="1"/>
  <c r="BI27" i="1"/>
  <c r="BI29" i="1"/>
  <c r="AC29" i="1" s="1"/>
  <c r="AL31" i="1"/>
  <c r="M31" i="1"/>
  <c r="BI33" i="1"/>
  <c r="AC33" i="1" s="1"/>
  <c r="AL35" i="1"/>
  <c r="M35" i="1"/>
  <c r="AK37" i="1"/>
  <c r="BI37" i="1"/>
  <c r="AC37" i="1" s="1"/>
  <c r="AL39" i="1"/>
  <c r="M39" i="1"/>
  <c r="AK42" i="1"/>
  <c r="BI42" i="1"/>
  <c r="AC42" i="1" s="1"/>
  <c r="AL44" i="1"/>
  <c r="M44" i="1"/>
  <c r="O26" i="1"/>
  <c r="O25" i="1" s="1"/>
  <c r="AW53" i="1"/>
  <c r="J53" i="1"/>
  <c r="J52" i="1" s="1"/>
  <c r="J51" i="1" s="1"/>
  <c r="BH53" i="1"/>
  <c r="AB53" i="1" s="1"/>
  <c r="AX61" i="1"/>
  <c r="K61" i="1"/>
  <c r="BI61" i="1"/>
  <c r="AC61" i="1" s="1"/>
  <c r="AL21" i="1"/>
  <c r="AL33" i="1"/>
  <c r="M33" i="1"/>
  <c r="AW47" i="1"/>
  <c r="J47" i="1"/>
  <c r="AX65" i="1"/>
  <c r="K65" i="1"/>
  <c r="BI65" i="1"/>
  <c r="AC65" i="1" s="1"/>
  <c r="BC66" i="1"/>
  <c r="C21" i="2"/>
  <c r="C18" i="2"/>
  <c r="M14" i="1"/>
  <c r="C19" i="2"/>
  <c r="AW14" i="1"/>
  <c r="M16" i="1"/>
  <c r="AW16" i="1"/>
  <c r="M18" i="1"/>
  <c r="AW18" i="1"/>
  <c r="M20" i="1"/>
  <c r="AW20" i="1"/>
  <c r="AV21" i="1"/>
  <c r="AL30" i="1"/>
  <c r="M30" i="1"/>
  <c r="K33" i="1"/>
  <c r="AL34" i="1"/>
  <c r="M34" i="1"/>
  <c r="K37" i="1"/>
  <c r="AL38" i="1"/>
  <c r="M38" i="1"/>
  <c r="K42" i="1"/>
  <c r="M43" i="1"/>
  <c r="AL43" i="1"/>
  <c r="AV49" i="1"/>
  <c r="BC49" i="1"/>
  <c r="BF46" i="1"/>
  <c r="AL53" i="1"/>
  <c r="AU52" i="1" s="1"/>
  <c r="M53" i="1"/>
  <c r="M52" i="1" s="1"/>
  <c r="M51" i="1" s="1"/>
  <c r="AV57" i="1"/>
  <c r="AL76" i="1"/>
  <c r="M76" i="1"/>
  <c r="C17" i="2"/>
  <c r="C27" i="2"/>
  <c r="BI56" i="1"/>
  <c r="AC56" i="1" s="1"/>
  <c r="BI60" i="1"/>
  <c r="AC60" i="1" s="1"/>
  <c r="AV64" i="1"/>
  <c r="BI64" i="1"/>
  <c r="AC64" i="1" s="1"/>
  <c r="BI68" i="1"/>
  <c r="AC68" i="1" s="1"/>
  <c r="K69" i="1"/>
  <c r="AV69" i="1"/>
  <c r="BI69" i="1"/>
  <c r="L74" i="1"/>
  <c r="L73" i="1" s="1"/>
  <c r="AV79" i="1"/>
  <c r="BI79" i="1"/>
  <c r="AC79" i="1" s="1"/>
  <c r="BC80" i="1"/>
  <c r="L52" i="1"/>
  <c r="L51" i="1" s="1"/>
  <c r="AK53" i="1"/>
  <c r="AT52" i="1" s="1"/>
  <c r="K56" i="1"/>
  <c r="BI59" i="1"/>
  <c r="AC59" i="1" s="1"/>
  <c r="K60" i="1"/>
  <c r="BI63" i="1"/>
  <c r="AC63" i="1" s="1"/>
  <c r="K64" i="1"/>
  <c r="BC64" i="1"/>
  <c r="AV67" i="1"/>
  <c r="BI67" i="1"/>
  <c r="AC67" i="1" s="1"/>
  <c r="K68" i="1"/>
  <c r="BC68" i="1"/>
  <c r="BC69" i="1"/>
  <c r="AV72" i="1"/>
  <c r="BI72" i="1"/>
  <c r="AC72" i="1" s="1"/>
  <c r="O74" i="1"/>
  <c r="O73" i="1" s="1"/>
  <c r="BC75" i="1"/>
  <c r="AK76" i="1"/>
  <c r="AT74" i="1" s="1"/>
  <c r="K79" i="1"/>
  <c r="K78" i="1" s="1"/>
  <c r="K77" i="1" s="1"/>
  <c r="BI71" i="1"/>
  <c r="AC71" i="1" s="1"/>
  <c r="K72" i="1"/>
  <c r="AL75" i="1"/>
  <c r="M75" i="1"/>
  <c r="BH75" i="1"/>
  <c r="AB75" i="1" s="1"/>
  <c r="AT78" i="1"/>
  <c r="AV81" i="1"/>
  <c r="BI81" i="1"/>
  <c r="AC81" i="1" s="1"/>
  <c r="F29" i="3"/>
  <c r="BC35" i="1" l="1"/>
  <c r="J55" i="1"/>
  <c r="J54" i="1" s="1"/>
  <c r="J13" i="1"/>
  <c r="J12" i="1" s="1"/>
  <c r="AV65" i="1"/>
  <c r="C14" i="2"/>
  <c r="BC76" i="1"/>
  <c r="BC48" i="1"/>
  <c r="BC39" i="1"/>
  <c r="AV59" i="1"/>
  <c r="AV56" i="1"/>
  <c r="AT26" i="1"/>
  <c r="BC58" i="1"/>
  <c r="BC60" i="1"/>
  <c r="M55" i="1"/>
  <c r="M54" i="1" s="1"/>
  <c r="AV71" i="1"/>
  <c r="AV63" i="1"/>
  <c r="AU78" i="1"/>
  <c r="BC34" i="1"/>
  <c r="AU55" i="1"/>
  <c r="K13" i="1"/>
  <c r="K12" i="1" s="1"/>
  <c r="AU26" i="1"/>
  <c r="BC45" i="1"/>
  <c r="M78" i="1"/>
  <c r="M77" i="1" s="1"/>
  <c r="BC24" i="1"/>
  <c r="BC62" i="1"/>
  <c r="C15" i="2"/>
  <c r="C22" i="2" s="1"/>
  <c r="BC22" i="1"/>
  <c r="M26" i="1"/>
  <c r="M25" i="1" s="1"/>
  <c r="AV29" i="1"/>
  <c r="AU13" i="1"/>
  <c r="BC50" i="1"/>
  <c r="BC38" i="1"/>
  <c r="AV38" i="1"/>
  <c r="BC36" i="1"/>
  <c r="AV36" i="1"/>
  <c r="BC70" i="1"/>
  <c r="BC23" i="1"/>
  <c r="AV61" i="1"/>
  <c r="BC65" i="1"/>
  <c r="K26" i="1"/>
  <c r="K25" i="1" s="1"/>
  <c r="BC32" i="1"/>
  <c r="AV32" i="1"/>
  <c r="BC43" i="1"/>
  <c r="AV43" i="1"/>
  <c r="K55" i="1"/>
  <c r="K54" i="1" s="1"/>
  <c r="BC17" i="1"/>
  <c r="AV17" i="1"/>
  <c r="C29" i="2"/>
  <c r="F29" i="2" s="1"/>
  <c r="AV47" i="1"/>
  <c r="BC47" i="1"/>
  <c r="BC53" i="1"/>
  <c r="AV53" i="1"/>
  <c r="L82" i="1"/>
  <c r="L12" i="1"/>
  <c r="AV46" i="1"/>
  <c r="BC46" i="1"/>
  <c r="M74" i="1"/>
  <c r="M73" i="1" s="1"/>
  <c r="BC18" i="1"/>
  <c r="AV18" i="1"/>
  <c r="BC14" i="1"/>
  <c r="AV14" i="1"/>
  <c r="AT13" i="1"/>
  <c r="J26" i="1"/>
  <c r="J25" i="1" s="1"/>
  <c r="AU74" i="1"/>
  <c r="BC19" i="1"/>
  <c r="AV19" i="1"/>
  <c r="BC20" i="1"/>
  <c r="AV20" i="1"/>
  <c r="BC16" i="1"/>
  <c r="AV16" i="1"/>
  <c r="M13" i="1"/>
  <c r="BC15" i="1"/>
  <c r="AV15" i="1"/>
  <c r="M82" i="1" l="1"/>
  <c r="M12" i="1"/>
  <c r="I28" i="2"/>
  <c r="I29" i="2" s="1"/>
</calcChain>
</file>

<file path=xl/sharedStrings.xml><?xml version="1.0" encoding="utf-8"?>
<sst xmlns="http://schemas.openxmlformats.org/spreadsheetml/2006/main" count="975" uniqueCount="301">
  <si>
    <t>Stavební rozpočet</t>
  </si>
  <si>
    <t>Název stavby:</t>
  </si>
  <si>
    <t>PŘÍBĚHY NAŠICH HRANIC - ETAPA 8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</si>
  <si>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</si>
  <si>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</si>
  <si>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</si>
  <si>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</si>
  <si>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</si>
  <si>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</si>
  <si>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</si>
  <si>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</si>
  <si>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</si>
  <si>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</si>
  <si>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</si>
  <si>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</si>
  <si>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</si>
  <si>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</si>
  <si>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</si>
  <si>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</si>
  <si>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</si>
  <si>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</si>
  <si>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</si>
  <si>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</si>
  <si>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</si>
  <si>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</si>
  <si>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</si>
  <si>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</si>
  <si>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</si>
  <si>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</si>
  <si>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</si>
  <si>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</si>
  <si>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</si>
  <si>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</si>
  <si>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</si>
  <si>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</si>
  <si>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</si>
  <si>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</si>
  <si>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</si>
  <si>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</si>
  <si>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</si>
  <si>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</si>
  <si>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</si>
  <si>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</si>
  <si>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</si>
  <si>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</si>
  <si>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</si>
  <si>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</si>
  <si>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</si>
  <si>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</si>
  <si>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</si>
  <si>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</si>
  <si>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</si>
  <si>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</si>
  <si>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</si>
  <si>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</si>
  <si>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</si>
  <si>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</si>
  <si>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</si>
  <si>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</si>
  <si>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</si>
  <si>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</si>
  <si>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</si>
  <si>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</si>
  <si>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</si>
  <si>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</si>
  <si>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</si>
  <si>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</si>
  <si>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</si>
  <si>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</si>
  <si>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</si>
  <si>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</si>
  <si>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</si>
  <si>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</si>
  <si>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</si>
  <si>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</si>
  <si>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</si>
  <si>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</si>
  <si>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</si>
  <si>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</si>
  <si>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</si>
  <si>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</si>
  <si>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</si>
  <si>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</si>
  <si>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</si>
  <si>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</si>
  <si>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</si>
  <si>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</si>
  <si>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</si>
  <si>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</si>
  <si>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</si>
  <si>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</si>
  <si>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</si>
  <si>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</si>
  <si>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</si>
  <si>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</si>
  <si>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013</t>
  </si>
  <si>
    <t>Vegetační prvky - stromy</t>
  </si>
  <si>
    <t>12</t>
  </si>
  <si>
    <t>012002VRN</t>
  </si>
  <si>
    <t>Geodetické práce před stavbou</t>
  </si>
  <si>
    <t>bod</t>
  </si>
  <si>
    <t>99</t>
  </si>
  <si>
    <t>013_1_</t>
  </si>
  <si>
    <t>013_</t>
  </si>
  <si>
    <t>13</t>
  </si>
  <si>
    <t>183101115R00</t>
  </si>
  <si>
    <t>Hloub. jamek bez výměny půdy do 0,4 m3, svah 1:5 (stromy s balem)</t>
  </si>
  <si>
    <t>kus</t>
  </si>
  <si>
    <t>14</t>
  </si>
  <si>
    <t>Doplnění půdního kondicionéru do výsadbové jámy (200g / strom)</t>
  </si>
  <si>
    <t>15</t>
  </si>
  <si>
    <t>185802114R00</t>
  </si>
  <si>
    <t>Hnojení umělým tabletovým hnojivem k rostlinám v rovině (5x10g tableta/strom)</t>
  </si>
  <si>
    <t>16</t>
  </si>
  <si>
    <t>184102115R00</t>
  </si>
  <si>
    <t>Výsadba dřevin s balem D do 60 cm, v rovině (stromy)</t>
  </si>
  <si>
    <t>17</t>
  </si>
  <si>
    <t>184806112R00</t>
  </si>
  <si>
    <t>Řez průklestem netrnitých stromů D koruny do 4 m</t>
  </si>
  <si>
    <t>Ochrana kmene - nátěr</t>
  </si>
  <si>
    <t>ks</t>
  </si>
  <si>
    <t>RTS II / 2022</t>
  </si>
  <si>
    <t>19</t>
  </si>
  <si>
    <t>184202112R00</t>
  </si>
  <si>
    <t>Ukotvení dřeviny kůly D do 10 cm, dl. do 3 m</t>
  </si>
  <si>
    <t>20</t>
  </si>
  <si>
    <t>Zhotovení závlahové mísy u solitérních dřevin o průměru mísy přes 0,5 m do 1 m</t>
  </si>
  <si>
    <t>184921093R00</t>
  </si>
  <si>
    <t>Mulčování rostlin tl. do 0,1 m rovina (vrstva 7 cm) (stromy, odrostky, keře)</t>
  </si>
  <si>
    <t>22</t>
  </si>
  <si>
    <t>Umístění ochrany proti okusu</t>
  </si>
  <si>
    <t>23</t>
  </si>
  <si>
    <t>185851111R00</t>
  </si>
  <si>
    <t>Dovoz vody pro zálivku rostlin do 6 km</t>
  </si>
  <si>
    <t>m3</t>
  </si>
  <si>
    <t>24</t>
  </si>
  <si>
    <t>185804312R00</t>
  </si>
  <si>
    <t>Zalití rostlin vodou plochy nad 20 m2 (100l/strom)</t>
  </si>
  <si>
    <t>25</t>
  </si>
  <si>
    <t>26</t>
  </si>
  <si>
    <t>Příčka z půlené frézované kulatiny pr. 5 cm, délka 40 cm, 3ks/1strom</t>
  </si>
  <si>
    <t>27</t>
  </si>
  <si>
    <t>Kůl (průměr 5cm, frézovaný s fazetou a špicí, neimpregnovaný, 2,5m), 3 ks/1strom</t>
  </si>
  <si>
    <t>28</t>
  </si>
  <si>
    <t>Popruh-úvazek, 3 ks k jednomu stromu</t>
  </si>
  <si>
    <t>29</t>
  </si>
  <si>
    <t>ochranný nátěr kmenů stromů</t>
  </si>
  <si>
    <t>30</t>
  </si>
  <si>
    <t>Ochrana proti okusu - pletivo</t>
  </si>
  <si>
    <t>31</t>
  </si>
  <si>
    <t>Zásobní tabletové hnojivo (10g)</t>
  </si>
  <si>
    <t>32</t>
  </si>
  <si>
    <t>půdní kondicionér (200 g/ ks)</t>
  </si>
  <si>
    <t>33</t>
  </si>
  <si>
    <t>kůra mulčovací</t>
  </si>
  <si>
    <t>34</t>
  </si>
  <si>
    <t>08231320</t>
  </si>
  <si>
    <t>Voda nečištěná - stočné</t>
  </si>
  <si>
    <t>35</t>
  </si>
  <si>
    <t>strom listnatý, 12/14, bal., průměrná cena dla výkazu</t>
  </si>
  <si>
    <t>0231</t>
  </si>
  <si>
    <t>Povrchy - kámen - dvouřádek kostky</t>
  </si>
  <si>
    <t>36</t>
  </si>
  <si>
    <t>222VD</t>
  </si>
  <si>
    <t>Instalace obruby z dvojřádku kamenné kostky do betonu; žula, 8/11 (včetně všech materiálů), uvedena přesná délka úseků</t>
  </si>
  <si>
    <t>bm</t>
  </si>
  <si>
    <t>0231_1_</t>
  </si>
  <si>
    <t>0231_</t>
  </si>
  <si>
    <t>0232</t>
  </si>
  <si>
    <t>Povrchy - kámen - kamenné odseky</t>
  </si>
  <si>
    <t>37</t>
  </si>
  <si>
    <t>110000002VD</t>
  </si>
  <si>
    <t>Vytyčení vlastního objektu</t>
  </si>
  <si>
    <t>soubor</t>
  </si>
  <si>
    <t>0232_1_</t>
  </si>
  <si>
    <t>0232_</t>
  </si>
  <si>
    <t>38</t>
  </si>
  <si>
    <t>39</t>
  </si>
  <si>
    <t>11000001VD</t>
  </si>
  <si>
    <t>Vytyčení případných stáv.inž.sítí</t>
  </si>
  <si>
    <t>40</t>
  </si>
  <si>
    <t>122202201R00</t>
  </si>
  <si>
    <t>Odkopávky pro silnice v hor. 3 do 100 m3</t>
  </si>
  <si>
    <t>41</t>
  </si>
  <si>
    <t>122202209R00</t>
  </si>
  <si>
    <t>Příplatek za lepivost - odkop. pro silnice v hor.3</t>
  </si>
  <si>
    <t>42</t>
  </si>
  <si>
    <t>162701105R00</t>
  </si>
  <si>
    <t>Vodorovné přemístění výkopku z hor.1-4 do 10000 m</t>
  </si>
  <si>
    <t>43</t>
  </si>
  <si>
    <t>162702199R00</t>
  </si>
  <si>
    <t>Poplatek za skládku zeminy</t>
  </si>
  <si>
    <t>44</t>
  </si>
  <si>
    <t>181102302R00</t>
  </si>
  <si>
    <t>Úprava pláně v zářezech se zhutněním</t>
  </si>
  <si>
    <t>45</t>
  </si>
  <si>
    <t>564231111R00</t>
  </si>
  <si>
    <t>Podklad ze štěrkopísku po zhutnění tloušťky 10 cm</t>
  </si>
  <si>
    <t>46</t>
  </si>
  <si>
    <t>564831111R00</t>
  </si>
  <si>
    <t>Podklad ze štěrkodrti po zhutnění tloušťky 10 cm</t>
  </si>
  <si>
    <t>47</t>
  </si>
  <si>
    <t>564811112R00</t>
  </si>
  <si>
    <t>Podklad ze štěrkodrti po zhutnění tloušťky 6 cm,doplnění lože na 10 cm</t>
  </si>
  <si>
    <t>48</t>
  </si>
  <si>
    <t>Instalace obruby z ocelové pásoviny; 5/100/3000 mm, oblouky (včetně ohýbání a svařování dílů, zatlučení a přivaření roxorů)</t>
  </si>
  <si>
    <t>49</t>
  </si>
  <si>
    <t>596111111R00</t>
  </si>
  <si>
    <t>Kladení dlažby mozaika 1barva, lože z kam.do 4 cm</t>
  </si>
  <si>
    <t>50</t>
  </si>
  <si>
    <t>998223011R00</t>
  </si>
  <si>
    <t>Přesun hmot, pozemní komunikace, kryt dlážděný</t>
  </si>
  <si>
    <t>51</t>
  </si>
  <si>
    <t>58380010</t>
  </si>
  <si>
    <t>Kamenné odseky, žula, 4/6 cm  1t = 8 - 8,5 m2</t>
  </si>
  <si>
    <t>52</t>
  </si>
  <si>
    <t>111_03VD</t>
  </si>
  <si>
    <t>Kovová obruba, ocelová pásovina 5/100/3000 mm + 15% přesahy</t>
  </si>
  <si>
    <t>53</t>
  </si>
  <si>
    <t>Kotvící roxor, d. 16 mm, délka 500mm, oblouky</t>
  </si>
  <si>
    <t>024</t>
  </si>
  <si>
    <t>Povrchy - ostatní</t>
  </si>
  <si>
    <t>54</t>
  </si>
  <si>
    <t>vodorovné značení - šipky (dvousložková barva)</t>
  </si>
  <si>
    <t>11_</t>
  </si>
  <si>
    <t>024_1_</t>
  </si>
  <si>
    <t>024_</t>
  </si>
  <si>
    <t>55</t>
  </si>
  <si>
    <t>nástřik textu na asfalt, šíře  20 cm (dvousložková barva)</t>
  </si>
  <si>
    <t>03</t>
  </si>
  <si>
    <t>Mobiliář</t>
  </si>
  <si>
    <t>56</t>
  </si>
  <si>
    <t>Lavice - dlouhá (2m)</t>
  </si>
  <si>
    <t>03_1_</t>
  </si>
  <si>
    <t>03_</t>
  </si>
  <si>
    <t>57</t>
  </si>
  <si>
    <t>Infopanel</t>
  </si>
  <si>
    <t>58</t>
  </si>
  <si>
    <t>Dibond, rozměr přibližně A1, atyp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</si>
  <si>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</si>
  <si>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</si>
  <si>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</si>
  <si>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</si>
  <si>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</si>
  <si>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</si>
  <si>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</si>
  <si>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</si>
  <si>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</si>
  <si>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</si>
  <si>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</si>
  <si>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</si>
  <si>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</si>
  <si>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</si>
  <si>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</si>
  <si>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</si>
  <si>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</si>
  <si>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</si>
  <si>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</si>
  <si>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</si>
  <si>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</si>
  <si>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</si>
  <si>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</si>
  <si>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</si>
  <si>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</si>
  <si>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</si>
  <si>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</si>
  <si>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</si>
  <si>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</si>
  <si>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</si>
  <si>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</si>
  <si>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</si>
  <si>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</si>
  <si>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</si>
  <si>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</si>
  <si>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</si>
  <si>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</si>
  <si>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</si>
  <si>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</si>
  <si>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</si>
  <si>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</si>
  <si>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</si>
  <si>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</si>
  <si>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</si>
  <si>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</si>
  <si>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</si>
  <si>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</si>
  <si>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</si>
  <si>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</si>
  <si>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</si>
  <si>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</si>
  <si>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</si>
  <si>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</si>
  <si>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</si>
  <si>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</si>
  <si>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</si>
  <si>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</si>
  <si>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</si>
  <si>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Dibond, rozměr přibližně A1, atyp  (včetně tisku a montáže) </t>
  </si>
  <si>
    <t>Kamenné odseky, přírodní žula, 4/6 cm  1t = 8 - 8,5 m2</t>
  </si>
  <si>
    <t>Lavice - dlouhá (2m) - výrobek dle PD - včetně základové betonové patky a kotvení</t>
  </si>
  <si>
    <t>Infopanel - výrobek dle PD - včetně základové betonové patky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</si>
</sst>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4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21" xfId="0" applyFont="1" applyFill="1" applyBorder="1" applyAlignment="1">
      <alignment horizontal="right" vertical="center"/>
    </xf>
    <xf numFmtId="0" fontId="5" fillId="3" borderId="2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" fontId="5" fillId="3" borderId="0" xfId="0" applyNumberFormat="1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4" fontId="11" fillId="0" borderId="2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/>
    </xf>
    <xf numFmtId="0" fontId="11" fillId="0" borderId="2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6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37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" fontId="4" fillId="0" borderId="23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30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10" fillId="0" borderId="37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4"/>
  <sheetViews>
    <sheetView tabSelected="1" zoomScaleNormal="100" workbookViewId="0">
      <pane ySplit="11" topLeftCell="A12" activePane="bottomLeft" state="frozen"/>
      <selection pane="bottomLeft" activeCell="H81" sqref="H14:H81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6.425781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88" t="s">
        <v>1</v>
      </c>
      <c r="B2" s="88"/>
      <c r="C2" s="88"/>
      <c r="D2" s="89" t="s">
        <v>2</v>
      </c>
      <c r="E2" s="89"/>
      <c r="F2" s="90" t="s">
        <v>3</v>
      </c>
      <c r="G2" s="90"/>
      <c r="H2" s="90" t="s">
        <v>4</v>
      </c>
      <c r="I2" s="91" t="s">
        <v>5</v>
      </c>
      <c r="J2" s="92" t="s">
        <v>6</v>
      </c>
      <c r="K2" s="92"/>
      <c r="L2" s="92"/>
      <c r="M2" s="92"/>
      <c r="N2" s="92"/>
      <c r="O2" s="92"/>
      <c r="P2" s="92"/>
    </row>
    <row r="3" spans="1:76" x14ac:dyDescent="0.25">
      <c r="A3" s="88"/>
      <c r="B3" s="88"/>
      <c r="C3" s="88"/>
      <c r="D3" s="89"/>
      <c r="E3" s="89"/>
      <c r="F3" s="90"/>
      <c r="G3" s="90"/>
      <c r="H3" s="90"/>
      <c r="I3" s="90"/>
      <c r="J3" s="90"/>
      <c r="K3" s="92"/>
      <c r="L3" s="92"/>
      <c r="M3" s="92"/>
      <c r="N3" s="92"/>
      <c r="O3" s="92"/>
      <c r="P3" s="92"/>
    </row>
    <row r="4" spans="1:76" ht="15" customHeight="1" x14ac:dyDescent="0.25">
      <c r="A4" s="84" t="s">
        <v>7</v>
      </c>
      <c r="B4" s="84"/>
      <c r="C4" s="84"/>
      <c r="D4" s="73" t="s">
        <v>4</v>
      </c>
      <c r="E4" s="73"/>
      <c r="F4" s="85" t="s">
        <v>8</v>
      </c>
      <c r="G4" s="85"/>
      <c r="H4" s="85" t="s">
        <v>9</v>
      </c>
      <c r="I4" s="73" t="s">
        <v>10</v>
      </c>
      <c r="J4" s="86" t="s">
        <v>6</v>
      </c>
      <c r="K4" s="86"/>
      <c r="L4" s="86"/>
      <c r="M4" s="86"/>
      <c r="N4" s="86"/>
      <c r="O4" s="86"/>
      <c r="P4" s="86"/>
    </row>
    <row r="5" spans="1:76" x14ac:dyDescent="0.25">
      <c r="A5" s="84"/>
      <c r="B5" s="84"/>
      <c r="C5" s="84"/>
      <c r="D5" s="73"/>
      <c r="E5" s="73"/>
      <c r="F5" s="85"/>
      <c r="G5" s="85"/>
      <c r="H5" s="85"/>
      <c r="I5" s="85"/>
      <c r="J5" s="85"/>
      <c r="K5" s="86"/>
      <c r="L5" s="86"/>
      <c r="M5" s="86"/>
      <c r="N5" s="86"/>
      <c r="O5" s="86"/>
      <c r="P5" s="86"/>
    </row>
    <row r="6" spans="1:76" ht="15" customHeight="1" x14ac:dyDescent="0.25">
      <c r="A6" s="84" t="s">
        <v>11</v>
      </c>
      <c r="B6" s="84"/>
      <c r="C6" s="84"/>
      <c r="D6" s="73" t="s">
        <v>4</v>
      </c>
      <c r="E6" s="73"/>
      <c r="F6" s="85" t="s">
        <v>12</v>
      </c>
      <c r="G6" s="85"/>
      <c r="H6" s="85" t="s">
        <v>4</v>
      </c>
      <c r="I6" s="73" t="s">
        <v>13</v>
      </c>
      <c r="J6" s="86" t="s">
        <v>6</v>
      </c>
      <c r="K6" s="86"/>
      <c r="L6" s="86"/>
      <c r="M6" s="86"/>
      <c r="N6" s="86"/>
      <c r="O6" s="86"/>
      <c r="P6" s="86"/>
    </row>
    <row r="7" spans="1:76" x14ac:dyDescent="0.25">
      <c r="A7" s="84"/>
      <c r="B7" s="84"/>
      <c r="C7" s="84"/>
      <c r="D7" s="73"/>
      <c r="E7" s="73"/>
      <c r="F7" s="85"/>
      <c r="G7" s="85"/>
      <c r="H7" s="85"/>
      <c r="I7" s="85"/>
      <c r="J7" s="85"/>
      <c r="K7" s="86"/>
      <c r="L7" s="86"/>
      <c r="M7" s="86"/>
      <c r="N7" s="86"/>
      <c r="O7" s="86"/>
      <c r="P7" s="86"/>
    </row>
    <row r="8" spans="1:76" ht="15" customHeight="1" x14ac:dyDescent="0.25">
      <c r="A8" s="84" t="s">
        <v>14</v>
      </c>
      <c r="B8" s="84"/>
      <c r="C8" s="84"/>
      <c r="D8" s="73" t="s">
        <v>4</v>
      </c>
      <c r="E8" s="73"/>
      <c r="F8" s="85" t="s">
        <v>15</v>
      </c>
      <c r="G8" s="85"/>
      <c r="H8" s="85" t="s">
        <v>9</v>
      </c>
      <c r="I8" s="73" t="s">
        <v>16</v>
      </c>
      <c r="J8" s="86" t="s">
        <v>6</v>
      </c>
      <c r="K8" s="86"/>
      <c r="L8" s="86"/>
      <c r="M8" s="86"/>
      <c r="N8" s="86"/>
      <c r="O8" s="86"/>
      <c r="P8" s="86"/>
    </row>
    <row r="9" spans="1:76" x14ac:dyDescent="0.25">
      <c r="A9" s="84"/>
      <c r="B9" s="84"/>
      <c r="C9" s="84"/>
      <c r="D9" s="73"/>
      <c r="E9" s="73"/>
      <c r="F9" s="85"/>
      <c r="G9" s="85"/>
      <c r="H9" s="85"/>
      <c r="I9" s="85"/>
      <c r="J9" s="85"/>
      <c r="K9" s="86"/>
      <c r="L9" s="86"/>
      <c r="M9" s="86"/>
      <c r="N9" s="86"/>
      <c r="O9" s="86"/>
      <c r="P9" s="86"/>
    </row>
    <row r="10" spans="1:76" x14ac:dyDescent="0.25">
      <c r="A10" s="7" t="s">
        <v>17</v>
      </c>
      <c r="B10" s="1" t="s">
        <v>18</v>
      </c>
      <c r="C10" s="1" t="s">
        <v>19</v>
      </c>
      <c r="D10" s="80" t="s">
        <v>20</v>
      </c>
      <c r="E10" s="80"/>
      <c r="F10" s="1" t="s">
        <v>21</v>
      </c>
      <c r="G10" s="8" t="s">
        <v>22</v>
      </c>
      <c r="H10" s="9" t="s">
        <v>23</v>
      </c>
      <c r="I10" s="10" t="s">
        <v>24</v>
      </c>
      <c r="J10" s="81" t="s">
        <v>25</v>
      </c>
      <c r="K10" s="81"/>
      <c r="L10" s="81"/>
      <c r="M10" s="11" t="s">
        <v>25</v>
      </c>
      <c r="N10" s="82" t="s">
        <v>26</v>
      </c>
      <c r="O10" s="82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83" t="s">
        <v>31</v>
      </c>
      <c r="E11" s="83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7" t="s">
        <v>52</v>
      </c>
      <c r="E12" s="77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8.8000000000000003E-4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7"/>
      <c r="E13" s="77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8.8000000000000003E-4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3" t="s">
        <v>56</v>
      </c>
      <c r="E14" s="73"/>
      <c r="F14" s="3" t="s">
        <v>57</v>
      </c>
      <c r="G14" s="27">
        <v>16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3" t="s">
        <v>65</v>
      </c>
      <c r="E15" s="73"/>
      <c r="F15" s="3" t="s">
        <v>57</v>
      </c>
      <c r="G15" s="27">
        <v>16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3" t="s">
        <v>68</v>
      </c>
      <c r="E16" s="73"/>
      <c r="F16" s="3" t="s">
        <v>57</v>
      </c>
      <c r="G16" s="27">
        <v>16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3" t="s">
        <v>71</v>
      </c>
      <c r="E17" s="73"/>
      <c r="F17" s="3" t="s">
        <v>57</v>
      </c>
      <c r="G17" s="27">
        <v>32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3" t="s">
        <v>74</v>
      </c>
      <c r="E18" s="73"/>
      <c r="F18" s="3" t="s">
        <v>57</v>
      </c>
      <c r="G18" s="27">
        <v>32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3" t="s">
        <v>77</v>
      </c>
      <c r="E19" s="73"/>
      <c r="F19" s="3" t="s">
        <v>57</v>
      </c>
      <c r="G19" s="27">
        <v>16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3" t="s">
        <v>80</v>
      </c>
      <c r="E20" s="73"/>
      <c r="F20" s="3" t="s">
        <v>81</v>
      </c>
      <c r="G20" s="27">
        <v>4.8000000000000001E-4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3" t="s">
        <v>84</v>
      </c>
      <c r="E21" s="73"/>
      <c r="F21" s="3" t="s">
        <v>81</v>
      </c>
      <c r="G21" s="27">
        <v>8.8000000000000003E-4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79" t="s">
        <v>87</v>
      </c>
      <c r="E22" s="79"/>
      <c r="F22" s="31" t="s">
        <v>88</v>
      </c>
      <c r="G22" s="33">
        <v>0.48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4.8000000000000001E-4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4.8000000000000001E-4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79" t="s">
        <v>90</v>
      </c>
      <c r="E23" s="79"/>
      <c r="F23" s="31" t="s">
        <v>88</v>
      </c>
      <c r="G23" s="33">
        <v>0.4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4.0000000000000002E-4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4.0000000000000002E-4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79" t="s">
        <v>93</v>
      </c>
      <c r="E24" s="79"/>
      <c r="F24" s="31" t="s">
        <v>94</v>
      </c>
      <c r="G24" s="33">
        <v>1.12E-2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7" t="s">
        <v>96</v>
      </c>
      <c r="E25" s="77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0.35370000000000001</v>
      </c>
      <c r="P25" s="25"/>
    </row>
    <row r="26" spans="1:76" hidden="1" x14ac:dyDescent="0.25">
      <c r="A26" s="22"/>
      <c r="B26" s="23" t="s">
        <v>95</v>
      </c>
      <c r="C26" s="23" t="s">
        <v>53</v>
      </c>
      <c r="D26" s="77"/>
      <c r="E26" s="77"/>
      <c r="F26" s="24" t="s">
        <v>4</v>
      </c>
      <c r="G26" s="24" t="s">
        <v>4</v>
      </c>
      <c r="H26" s="24"/>
      <c r="I26" s="24" t="s">
        <v>4</v>
      </c>
      <c r="J26" s="6">
        <f>SUM(J27:J50)</f>
        <v>0</v>
      </c>
      <c r="K26" s="6">
        <f>SUM(K27:K50)</f>
        <v>0</v>
      </c>
      <c r="L26" s="6">
        <f>SUM(L27:L50)</f>
        <v>0</v>
      </c>
      <c r="M26" s="6">
        <f>SUM(M27:M50)</f>
        <v>0</v>
      </c>
      <c r="N26" s="13"/>
      <c r="O26" s="6">
        <f>SUM(O27:O50)</f>
        <v>0.35370000000000001</v>
      </c>
      <c r="P26" s="25"/>
      <c r="AI26" s="13" t="s">
        <v>95</v>
      </c>
      <c r="AS26" s="6">
        <f>SUM(AJ27:AJ50)</f>
        <v>0</v>
      </c>
      <c r="AT26" s="6">
        <f>SUM(AK27:AK50)</f>
        <v>0</v>
      </c>
      <c r="AU26" s="6">
        <f>SUM(AL27:AL50)</f>
        <v>0</v>
      </c>
    </row>
    <row r="27" spans="1:76" ht="15" customHeight="1" x14ac:dyDescent="0.25">
      <c r="A27" s="26" t="s">
        <v>97</v>
      </c>
      <c r="B27" s="3" t="s">
        <v>95</v>
      </c>
      <c r="C27" s="3" t="s">
        <v>98</v>
      </c>
      <c r="D27" s="73" t="s">
        <v>99</v>
      </c>
      <c r="E27" s="73"/>
      <c r="F27" s="3" t="s">
        <v>100</v>
      </c>
      <c r="G27" s="27">
        <v>3</v>
      </c>
      <c r="H27" s="27"/>
      <c r="I27" s="28" t="s">
        <v>58</v>
      </c>
      <c r="J27" s="27">
        <f t="shared" ref="J27:J50" si="26">G27*AO27</f>
        <v>0</v>
      </c>
      <c r="K27" s="27">
        <f t="shared" ref="K27:K50" si="27">G27*AP27</f>
        <v>0</v>
      </c>
      <c r="L27" s="27">
        <f t="shared" ref="L27:L50" si="28">G27*H27</f>
        <v>0</v>
      </c>
      <c r="M27" s="27">
        <f t="shared" ref="M27:M50" si="29">L27*(1+BW27/100)</f>
        <v>0</v>
      </c>
      <c r="N27" s="27">
        <v>0</v>
      </c>
      <c r="O27" s="27">
        <f t="shared" ref="O27:O50" si="30">G27*N27</f>
        <v>0</v>
      </c>
      <c r="P27" s="29" t="s">
        <v>59</v>
      </c>
      <c r="Z27" s="27">
        <f t="shared" ref="Z27:Z50" si="31">IF(AQ27="5",BJ27,0)</f>
        <v>0</v>
      </c>
      <c r="AB27" s="27">
        <f t="shared" ref="AB27:AB50" si="32">IF(AQ27="1",BH27,0)</f>
        <v>0</v>
      </c>
      <c r="AC27" s="27">
        <f t="shared" ref="AC27:AC50" si="33">IF(AQ27="1",BI27,0)</f>
        <v>0</v>
      </c>
      <c r="AD27" s="27">
        <f t="shared" ref="AD27:AD50" si="34">IF(AQ27="7",BH27,0)</f>
        <v>0</v>
      </c>
      <c r="AE27" s="27">
        <f t="shared" ref="AE27:AE50" si="35">IF(AQ27="7",BI27,0)</f>
        <v>0</v>
      </c>
      <c r="AF27" s="27">
        <f t="shared" ref="AF27:AF50" si="36">IF(AQ27="2",BH27,0)</f>
        <v>0</v>
      </c>
      <c r="AG27" s="27">
        <f t="shared" ref="AG27:AG50" si="37">IF(AQ27="2",BI27,0)</f>
        <v>0</v>
      </c>
      <c r="AH27" s="27">
        <f t="shared" ref="AH27:AH50" si="38">IF(AQ27="0",BJ27,0)</f>
        <v>0</v>
      </c>
      <c r="AI27" s="13" t="s">
        <v>95</v>
      </c>
      <c r="AJ27" s="27">
        <f t="shared" ref="AJ27:AJ50" si="39">IF(AN27=0,L27,0)</f>
        <v>0</v>
      </c>
      <c r="AK27" s="27">
        <f t="shared" ref="AK27:AK50" si="40">IF(AN27=21,L27,0)</f>
        <v>0</v>
      </c>
      <c r="AL27" s="27">
        <f t="shared" ref="AL27:AL50" si="41">IF(AN27=21,L27,0)</f>
        <v>0</v>
      </c>
      <c r="AN27" s="27">
        <v>21</v>
      </c>
      <c r="AO27" s="27">
        <f>H27*0</f>
        <v>0</v>
      </c>
      <c r="AP27" s="27">
        <f>H27*(1-0)</f>
        <v>0</v>
      </c>
      <c r="AQ27" s="28" t="s">
        <v>101</v>
      </c>
      <c r="AV27" s="27">
        <f t="shared" ref="AV27:AV50" si="42">AW27+AX27</f>
        <v>0</v>
      </c>
      <c r="AW27" s="27">
        <f t="shared" ref="AW27:AW50" si="43">G27*AO27</f>
        <v>0</v>
      </c>
      <c r="AX27" s="27">
        <f t="shared" ref="AX27:AX50" si="44">G27*AP27</f>
        <v>0</v>
      </c>
      <c r="AY27" s="28" t="s">
        <v>60</v>
      </c>
      <c r="AZ27" s="28" t="s">
        <v>102</v>
      </c>
      <c r="BA27" s="13" t="s">
        <v>103</v>
      </c>
      <c r="BC27" s="27">
        <f t="shared" ref="BC27:BC50" si="45">AW27+AX27</f>
        <v>0</v>
      </c>
      <c r="BD27" s="27">
        <f t="shared" ref="BD27:BD50" si="46">H27/(100-BE27)*100</f>
        <v>0</v>
      </c>
      <c r="BE27" s="27">
        <v>0</v>
      </c>
      <c r="BF27" s="27">
        <f t="shared" ref="BF27:BF50" si="47">O27</f>
        <v>0</v>
      </c>
      <c r="BH27" s="27">
        <f t="shared" ref="BH27:BH50" si="48">G27*AO27</f>
        <v>0</v>
      </c>
      <c r="BI27" s="27">
        <f t="shared" ref="BI27:BI50" si="49">G27*AP27</f>
        <v>0</v>
      </c>
      <c r="BJ27" s="27">
        <f t="shared" ref="BJ27:BJ50" si="50">G27*H27</f>
        <v>0</v>
      </c>
      <c r="BK27" s="27"/>
      <c r="BL27" s="27">
        <v>18</v>
      </c>
      <c r="BW27" s="27" t="str">
        <f t="shared" ref="BW27:BW50" si="51">I27</f>
        <v>21</v>
      </c>
      <c r="BX27" s="4" t="s">
        <v>99</v>
      </c>
    </row>
    <row r="28" spans="1:76" ht="15" customHeight="1" x14ac:dyDescent="0.25">
      <c r="A28" s="26" t="s">
        <v>104</v>
      </c>
      <c r="B28" s="3" t="s">
        <v>95</v>
      </c>
      <c r="C28" s="3" t="s">
        <v>105</v>
      </c>
      <c r="D28" s="73" t="s">
        <v>106</v>
      </c>
      <c r="E28" s="73"/>
      <c r="F28" s="3" t="s">
        <v>107</v>
      </c>
      <c r="G28" s="27">
        <v>3</v>
      </c>
      <c r="H28" s="27"/>
      <c r="I28" s="28" t="s">
        <v>58</v>
      </c>
      <c r="J28" s="27">
        <f t="shared" si="26"/>
        <v>0</v>
      </c>
      <c r="K28" s="27">
        <f t="shared" si="27"/>
        <v>0</v>
      </c>
      <c r="L28" s="27">
        <f t="shared" si="28"/>
        <v>0</v>
      </c>
      <c r="M28" s="27">
        <f t="shared" si="29"/>
        <v>0</v>
      </c>
      <c r="N28" s="27">
        <v>0</v>
      </c>
      <c r="O28" s="27">
        <f t="shared" si="30"/>
        <v>0</v>
      </c>
      <c r="P28" s="29" t="s">
        <v>59</v>
      </c>
      <c r="Z28" s="27">
        <f t="shared" si="31"/>
        <v>0</v>
      </c>
      <c r="AB28" s="27">
        <f t="shared" si="32"/>
        <v>0</v>
      </c>
      <c r="AC28" s="27">
        <f t="shared" si="33"/>
        <v>0</v>
      </c>
      <c r="AD28" s="27">
        <f t="shared" si="34"/>
        <v>0</v>
      </c>
      <c r="AE28" s="27">
        <f t="shared" si="35"/>
        <v>0</v>
      </c>
      <c r="AF28" s="27">
        <f t="shared" si="36"/>
        <v>0</v>
      </c>
      <c r="AG28" s="27">
        <f t="shared" si="37"/>
        <v>0</v>
      </c>
      <c r="AH28" s="27">
        <f t="shared" si="38"/>
        <v>0</v>
      </c>
      <c r="AI28" s="13" t="s">
        <v>95</v>
      </c>
      <c r="AJ28" s="27">
        <f t="shared" si="39"/>
        <v>0</v>
      </c>
      <c r="AK28" s="27">
        <f t="shared" si="40"/>
        <v>0</v>
      </c>
      <c r="AL28" s="27">
        <f t="shared" si="41"/>
        <v>0</v>
      </c>
      <c r="AN28" s="27">
        <v>21</v>
      </c>
      <c r="AO28" s="27">
        <f>H28*0</f>
        <v>0</v>
      </c>
      <c r="AP28" s="27">
        <f>H28*(1-0)</f>
        <v>0</v>
      </c>
      <c r="AQ28" s="28" t="s">
        <v>54</v>
      </c>
      <c r="AV28" s="27">
        <f t="shared" si="42"/>
        <v>0</v>
      </c>
      <c r="AW28" s="27">
        <f t="shared" si="43"/>
        <v>0</v>
      </c>
      <c r="AX28" s="27">
        <f t="shared" si="44"/>
        <v>0</v>
      </c>
      <c r="AY28" s="28" t="s">
        <v>60</v>
      </c>
      <c r="AZ28" s="28" t="s">
        <v>102</v>
      </c>
      <c r="BA28" s="13" t="s">
        <v>103</v>
      </c>
      <c r="BC28" s="27">
        <f t="shared" si="45"/>
        <v>0</v>
      </c>
      <c r="BD28" s="27">
        <f t="shared" si="46"/>
        <v>0</v>
      </c>
      <c r="BE28" s="27">
        <v>0</v>
      </c>
      <c r="BF28" s="27">
        <f t="shared" si="47"/>
        <v>0</v>
      </c>
      <c r="BH28" s="27">
        <f t="shared" si="48"/>
        <v>0</v>
      </c>
      <c r="BI28" s="27">
        <f t="shared" si="49"/>
        <v>0</v>
      </c>
      <c r="BJ28" s="27">
        <f t="shared" si="50"/>
        <v>0</v>
      </c>
      <c r="BK28" s="27"/>
      <c r="BL28" s="27">
        <v>18</v>
      </c>
      <c r="BW28" s="27" t="str">
        <f t="shared" si="51"/>
        <v>21</v>
      </c>
      <c r="BX28" s="4" t="s">
        <v>106</v>
      </c>
    </row>
    <row r="29" spans="1:76" ht="15" customHeight="1" x14ac:dyDescent="0.25">
      <c r="A29" s="26" t="s">
        <v>108</v>
      </c>
      <c r="B29" s="3" t="s">
        <v>95</v>
      </c>
      <c r="C29" s="3" t="s">
        <v>86</v>
      </c>
      <c r="D29" s="73" t="s">
        <v>109</v>
      </c>
      <c r="E29" s="73"/>
      <c r="F29" s="3" t="s">
        <v>107</v>
      </c>
      <c r="G29" s="27">
        <v>3</v>
      </c>
      <c r="H29" s="27"/>
      <c r="I29" s="28" t="s">
        <v>58</v>
      </c>
      <c r="J29" s="27">
        <f t="shared" si="26"/>
        <v>0</v>
      </c>
      <c r="K29" s="27">
        <f t="shared" si="27"/>
        <v>0</v>
      </c>
      <c r="L29" s="27">
        <f t="shared" si="28"/>
        <v>0</v>
      </c>
      <c r="M29" s="27">
        <f t="shared" si="29"/>
        <v>0</v>
      </c>
      <c r="N29" s="27">
        <v>0</v>
      </c>
      <c r="O29" s="27">
        <f t="shared" si="30"/>
        <v>0</v>
      </c>
      <c r="P29" s="29"/>
      <c r="Z29" s="27">
        <f t="shared" si="31"/>
        <v>0</v>
      </c>
      <c r="AB29" s="27">
        <f t="shared" si="32"/>
        <v>0</v>
      </c>
      <c r="AC29" s="27">
        <f t="shared" si="33"/>
        <v>0</v>
      </c>
      <c r="AD29" s="27">
        <f t="shared" si="34"/>
        <v>0</v>
      </c>
      <c r="AE29" s="27">
        <f t="shared" si="35"/>
        <v>0</v>
      </c>
      <c r="AF29" s="27">
        <f t="shared" si="36"/>
        <v>0</v>
      </c>
      <c r="AG29" s="27">
        <f t="shared" si="37"/>
        <v>0</v>
      </c>
      <c r="AH29" s="27">
        <f t="shared" si="38"/>
        <v>0</v>
      </c>
      <c r="AI29" s="13" t="s">
        <v>95</v>
      </c>
      <c r="AJ29" s="27">
        <f t="shared" si="39"/>
        <v>0</v>
      </c>
      <c r="AK29" s="27">
        <f t="shared" si="40"/>
        <v>0</v>
      </c>
      <c r="AL29" s="27">
        <f t="shared" si="41"/>
        <v>0</v>
      </c>
      <c r="AN29" s="27">
        <v>21</v>
      </c>
      <c r="AO29" s="27">
        <f>H29*0</f>
        <v>0</v>
      </c>
      <c r="AP29" s="27">
        <f>H29*(1-0)</f>
        <v>0</v>
      </c>
      <c r="AQ29" s="28" t="s">
        <v>54</v>
      </c>
      <c r="AV29" s="27">
        <f t="shared" si="42"/>
        <v>0</v>
      </c>
      <c r="AW29" s="27">
        <f t="shared" si="43"/>
        <v>0</v>
      </c>
      <c r="AX29" s="27">
        <f t="shared" si="44"/>
        <v>0</v>
      </c>
      <c r="AY29" s="28" t="s">
        <v>60</v>
      </c>
      <c r="AZ29" s="28" t="s">
        <v>102</v>
      </c>
      <c r="BA29" s="13" t="s">
        <v>103</v>
      </c>
      <c r="BC29" s="27">
        <f t="shared" si="45"/>
        <v>0</v>
      </c>
      <c r="BD29" s="27">
        <f t="shared" si="46"/>
        <v>0</v>
      </c>
      <c r="BE29" s="27">
        <v>0</v>
      </c>
      <c r="BF29" s="27">
        <f t="shared" si="47"/>
        <v>0</v>
      </c>
      <c r="BH29" s="27">
        <f t="shared" si="48"/>
        <v>0</v>
      </c>
      <c r="BI29" s="27">
        <f t="shared" si="49"/>
        <v>0</v>
      </c>
      <c r="BJ29" s="27">
        <f t="shared" si="50"/>
        <v>0</v>
      </c>
      <c r="BK29" s="27"/>
      <c r="BL29" s="27">
        <v>18</v>
      </c>
      <c r="BW29" s="27" t="str">
        <f t="shared" si="51"/>
        <v>21</v>
      </c>
      <c r="BX29" s="4" t="s">
        <v>109</v>
      </c>
    </row>
    <row r="30" spans="1:76" ht="15" customHeight="1" x14ac:dyDescent="0.25">
      <c r="A30" s="26" t="s">
        <v>110</v>
      </c>
      <c r="B30" s="3" t="s">
        <v>95</v>
      </c>
      <c r="C30" s="3" t="s">
        <v>111</v>
      </c>
      <c r="D30" s="73" t="s">
        <v>112</v>
      </c>
      <c r="E30" s="73"/>
      <c r="F30" s="3" t="s">
        <v>81</v>
      </c>
      <c r="G30" s="27">
        <v>1.4999999999999999E-4</v>
      </c>
      <c r="H30" s="27"/>
      <c r="I30" s="28" t="s">
        <v>58</v>
      </c>
      <c r="J30" s="27">
        <f t="shared" si="26"/>
        <v>0</v>
      </c>
      <c r="K30" s="27">
        <f t="shared" si="27"/>
        <v>0</v>
      </c>
      <c r="L30" s="27">
        <f t="shared" si="28"/>
        <v>0</v>
      </c>
      <c r="M30" s="27">
        <f t="shared" si="29"/>
        <v>0</v>
      </c>
      <c r="N30" s="27">
        <v>0</v>
      </c>
      <c r="O30" s="27">
        <f t="shared" si="30"/>
        <v>0</v>
      </c>
      <c r="P30" s="29" t="s">
        <v>59</v>
      </c>
      <c r="Z30" s="27">
        <f t="shared" si="31"/>
        <v>0</v>
      </c>
      <c r="AB30" s="27">
        <f t="shared" si="32"/>
        <v>0</v>
      </c>
      <c r="AC30" s="27">
        <f t="shared" si="33"/>
        <v>0</v>
      </c>
      <c r="AD30" s="27">
        <f t="shared" si="34"/>
        <v>0</v>
      </c>
      <c r="AE30" s="27">
        <f t="shared" si="35"/>
        <v>0</v>
      </c>
      <c r="AF30" s="27">
        <f t="shared" si="36"/>
        <v>0</v>
      </c>
      <c r="AG30" s="27">
        <f t="shared" si="37"/>
        <v>0</v>
      </c>
      <c r="AH30" s="27">
        <f t="shared" si="38"/>
        <v>0</v>
      </c>
      <c r="AI30" s="13" t="s">
        <v>95</v>
      </c>
      <c r="AJ30" s="27">
        <f t="shared" si="39"/>
        <v>0</v>
      </c>
      <c r="AK30" s="27">
        <f t="shared" si="40"/>
        <v>0</v>
      </c>
      <c r="AL30" s="27">
        <f t="shared" si="41"/>
        <v>0</v>
      </c>
      <c r="AN30" s="27">
        <v>21</v>
      </c>
      <c r="AO30" s="27">
        <f>H30*0</f>
        <v>0</v>
      </c>
      <c r="AP30" s="27">
        <f>H30*(1-0)</f>
        <v>0</v>
      </c>
      <c r="AQ30" s="28" t="s">
        <v>54</v>
      </c>
      <c r="AV30" s="27">
        <f t="shared" si="42"/>
        <v>0</v>
      </c>
      <c r="AW30" s="27">
        <f t="shared" si="43"/>
        <v>0</v>
      </c>
      <c r="AX30" s="27">
        <f t="shared" si="44"/>
        <v>0</v>
      </c>
      <c r="AY30" s="28" t="s">
        <v>60</v>
      </c>
      <c r="AZ30" s="28" t="s">
        <v>102</v>
      </c>
      <c r="BA30" s="13" t="s">
        <v>103</v>
      </c>
      <c r="BC30" s="27">
        <f t="shared" si="45"/>
        <v>0</v>
      </c>
      <c r="BD30" s="27">
        <f t="shared" si="46"/>
        <v>0</v>
      </c>
      <c r="BE30" s="27">
        <v>0</v>
      </c>
      <c r="BF30" s="27">
        <f t="shared" si="47"/>
        <v>0</v>
      </c>
      <c r="BH30" s="27">
        <f t="shared" si="48"/>
        <v>0</v>
      </c>
      <c r="BI30" s="27">
        <f t="shared" si="49"/>
        <v>0</v>
      </c>
      <c r="BJ30" s="27">
        <f t="shared" si="50"/>
        <v>0</v>
      </c>
      <c r="BK30" s="27"/>
      <c r="BL30" s="27">
        <v>18</v>
      </c>
      <c r="BW30" s="27" t="str">
        <f t="shared" si="51"/>
        <v>21</v>
      </c>
      <c r="BX30" s="4" t="s">
        <v>112</v>
      </c>
    </row>
    <row r="31" spans="1:76" ht="15" customHeight="1" x14ac:dyDescent="0.25">
      <c r="A31" s="26" t="s">
        <v>113</v>
      </c>
      <c r="B31" s="3" t="s">
        <v>95</v>
      </c>
      <c r="C31" s="3" t="s">
        <v>114</v>
      </c>
      <c r="D31" s="73" t="s">
        <v>115</v>
      </c>
      <c r="E31" s="73"/>
      <c r="F31" s="3" t="s">
        <v>107</v>
      </c>
      <c r="G31" s="27">
        <v>3</v>
      </c>
      <c r="H31" s="27"/>
      <c r="I31" s="28" t="s">
        <v>58</v>
      </c>
      <c r="J31" s="27">
        <f t="shared" si="26"/>
        <v>0</v>
      </c>
      <c r="K31" s="27">
        <f t="shared" si="27"/>
        <v>0</v>
      </c>
      <c r="L31" s="27">
        <f t="shared" si="28"/>
        <v>0</v>
      </c>
      <c r="M31" s="27">
        <f t="shared" si="29"/>
        <v>0</v>
      </c>
      <c r="N31" s="27">
        <v>0</v>
      </c>
      <c r="O31" s="27">
        <f t="shared" si="30"/>
        <v>0</v>
      </c>
      <c r="P31" s="29" t="s">
        <v>59</v>
      </c>
      <c r="Z31" s="27">
        <f t="shared" si="31"/>
        <v>0</v>
      </c>
      <c r="AB31" s="27">
        <f t="shared" si="32"/>
        <v>0</v>
      </c>
      <c r="AC31" s="27">
        <f t="shared" si="33"/>
        <v>0</v>
      </c>
      <c r="AD31" s="27">
        <f t="shared" si="34"/>
        <v>0</v>
      </c>
      <c r="AE31" s="27">
        <f t="shared" si="35"/>
        <v>0</v>
      </c>
      <c r="AF31" s="27">
        <f t="shared" si="36"/>
        <v>0</v>
      </c>
      <c r="AG31" s="27">
        <f t="shared" si="37"/>
        <v>0</v>
      </c>
      <c r="AH31" s="27">
        <f t="shared" si="38"/>
        <v>0</v>
      </c>
      <c r="AI31" s="13" t="s">
        <v>95</v>
      </c>
      <c r="AJ31" s="27">
        <f t="shared" si="39"/>
        <v>0</v>
      </c>
      <c r="AK31" s="27">
        <f t="shared" si="40"/>
        <v>0</v>
      </c>
      <c r="AL31" s="27">
        <f t="shared" si="41"/>
        <v>0</v>
      </c>
      <c r="AN31" s="27">
        <v>21</v>
      </c>
      <c r="AO31" s="27">
        <f>H31*0.006430481</f>
        <v>0</v>
      </c>
      <c r="AP31" s="27">
        <f>H31*(1-0.006430481)</f>
        <v>0</v>
      </c>
      <c r="AQ31" s="28" t="s">
        <v>54</v>
      </c>
      <c r="AV31" s="27">
        <f t="shared" si="42"/>
        <v>0</v>
      </c>
      <c r="AW31" s="27">
        <f t="shared" si="43"/>
        <v>0</v>
      </c>
      <c r="AX31" s="27">
        <f t="shared" si="44"/>
        <v>0</v>
      </c>
      <c r="AY31" s="28" t="s">
        <v>60</v>
      </c>
      <c r="AZ31" s="28" t="s">
        <v>102</v>
      </c>
      <c r="BA31" s="13" t="s">
        <v>103</v>
      </c>
      <c r="BC31" s="27">
        <f t="shared" si="45"/>
        <v>0</v>
      </c>
      <c r="BD31" s="27">
        <f t="shared" si="46"/>
        <v>0</v>
      </c>
      <c r="BE31" s="27">
        <v>0</v>
      </c>
      <c r="BF31" s="27">
        <f t="shared" si="47"/>
        <v>0</v>
      </c>
      <c r="BH31" s="27">
        <f t="shared" si="48"/>
        <v>0</v>
      </c>
      <c r="BI31" s="27">
        <f t="shared" si="49"/>
        <v>0</v>
      </c>
      <c r="BJ31" s="27">
        <f t="shared" si="50"/>
        <v>0</v>
      </c>
      <c r="BK31" s="27"/>
      <c r="BL31" s="27">
        <v>18</v>
      </c>
      <c r="BW31" s="27" t="str">
        <f t="shared" si="51"/>
        <v>21</v>
      </c>
      <c r="BX31" s="4" t="s">
        <v>115</v>
      </c>
    </row>
    <row r="32" spans="1:76" ht="15" customHeight="1" x14ac:dyDescent="0.25">
      <c r="A32" s="26" t="s">
        <v>116</v>
      </c>
      <c r="B32" s="3" t="s">
        <v>95</v>
      </c>
      <c r="C32" s="3" t="s">
        <v>117</v>
      </c>
      <c r="D32" s="73" t="s">
        <v>118</v>
      </c>
      <c r="E32" s="73"/>
      <c r="F32" s="3" t="s">
        <v>107</v>
      </c>
      <c r="G32" s="27">
        <v>3</v>
      </c>
      <c r="H32" s="27"/>
      <c r="I32" s="28" t="s">
        <v>58</v>
      </c>
      <c r="J32" s="27">
        <f t="shared" si="26"/>
        <v>0</v>
      </c>
      <c r="K32" s="27">
        <f t="shared" si="27"/>
        <v>0</v>
      </c>
      <c r="L32" s="27">
        <f t="shared" si="28"/>
        <v>0</v>
      </c>
      <c r="M32" s="27">
        <f t="shared" si="29"/>
        <v>0</v>
      </c>
      <c r="N32" s="27">
        <v>0</v>
      </c>
      <c r="O32" s="27">
        <f t="shared" si="30"/>
        <v>0</v>
      </c>
      <c r="P32" s="29" t="s">
        <v>59</v>
      </c>
      <c r="Z32" s="27">
        <f t="shared" si="31"/>
        <v>0</v>
      </c>
      <c r="AB32" s="27">
        <f t="shared" si="32"/>
        <v>0</v>
      </c>
      <c r="AC32" s="27">
        <f t="shared" si="33"/>
        <v>0</v>
      </c>
      <c r="AD32" s="27">
        <f t="shared" si="34"/>
        <v>0</v>
      </c>
      <c r="AE32" s="27">
        <f t="shared" si="35"/>
        <v>0</v>
      </c>
      <c r="AF32" s="27">
        <f t="shared" si="36"/>
        <v>0</v>
      </c>
      <c r="AG32" s="27">
        <f t="shared" si="37"/>
        <v>0</v>
      </c>
      <c r="AH32" s="27">
        <f t="shared" si="38"/>
        <v>0</v>
      </c>
      <c r="AI32" s="13" t="s">
        <v>95</v>
      </c>
      <c r="AJ32" s="27">
        <f t="shared" si="39"/>
        <v>0</v>
      </c>
      <c r="AK32" s="27">
        <f t="shared" si="40"/>
        <v>0</v>
      </c>
      <c r="AL32" s="27">
        <f t="shared" si="41"/>
        <v>0</v>
      </c>
      <c r="AN32" s="27">
        <v>21</v>
      </c>
      <c r="AO32" s="27">
        <f>H32*0</f>
        <v>0</v>
      </c>
      <c r="AP32" s="27">
        <f>H32*(1-0)</f>
        <v>0</v>
      </c>
      <c r="AQ32" s="28" t="s">
        <v>54</v>
      </c>
      <c r="AV32" s="27">
        <f t="shared" si="42"/>
        <v>0</v>
      </c>
      <c r="AW32" s="27">
        <f t="shared" si="43"/>
        <v>0</v>
      </c>
      <c r="AX32" s="27">
        <f t="shared" si="44"/>
        <v>0</v>
      </c>
      <c r="AY32" s="28" t="s">
        <v>60</v>
      </c>
      <c r="AZ32" s="28" t="s">
        <v>102</v>
      </c>
      <c r="BA32" s="13" t="s">
        <v>103</v>
      </c>
      <c r="BC32" s="27">
        <f t="shared" si="45"/>
        <v>0</v>
      </c>
      <c r="BD32" s="27">
        <f t="shared" si="46"/>
        <v>0</v>
      </c>
      <c r="BE32" s="27">
        <v>0</v>
      </c>
      <c r="BF32" s="27">
        <f t="shared" si="47"/>
        <v>0</v>
      </c>
      <c r="BH32" s="27">
        <f t="shared" si="48"/>
        <v>0</v>
      </c>
      <c r="BI32" s="27">
        <f t="shared" si="49"/>
        <v>0</v>
      </c>
      <c r="BJ32" s="27">
        <f t="shared" si="50"/>
        <v>0</v>
      </c>
      <c r="BK32" s="27"/>
      <c r="BL32" s="27">
        <v>18</v>
      </c>
      <c r="BW32" s="27" t="str">
        <f t="shared" si="51"/>
        <v>21</v>
      </c>
      <c r="BX32" s="4" t="s">
        <v>118</v>
      </c>
    </row>
    <row r="33" spans="1:76" ht="15" customHeight="1" x14ac:dyDescent="0.25">
      <c r="A33" s="26" t="s">
        <v>53</v>
      </c>
      <c r="B33" s="3" t="s">
        <v>95</v>
      </c>
      <c r="C33" s="3" t="s">
        <v>86</v>
      </c>
      <c r="D33" s="73" t="s">
        <v>119</v>
      </c>
      <c r="E33" s="73"/>
      <c r="F33" s="3" t="s">
        <v>120</v>
      </c>
      <c r="G33" s="27">
        <v>3</v>
      </c>
      <c r="H33" s="27"/>
      <c r="I33" s="28" t="s">
        <v>58</v>
      </c>
      <c r="J33" s="27">
        <f t="shared" si="26"/>
        <v>0</v>
      </c>
      <c r="K33" s="27">
        <f t="shared" si="27"/>
        <v>0</v>
      </c>
      <c r="L33" s="27">
        <f t="shared" si="28"/>
        <v>0</v>
      </c>
      <c r="M33" s="27">
        <f t="shared" si="29"/>
        <v>0</v>
      </c>
      <c r="N33" s="27">
        <v>2.4000000000000001E-4</v>
      </c>
      <c r="O33" s="27">
        <f t="shared" si="30"/>
        <v>7.2000000000000005E-4</v>
      </c>
      <c r="P33" s="29" t="s">
        <v>121</v>
      </c>
      <c r="Z33" s="27">
        <f t="shared" si="31"/>
        <v>0</v>
      </c>
      <c r="AB33" s="27">
        <f t="shared" si="32"/>
        <v>0</v>
      </c>
      <c r="AC33" s="27">
        <f t="shared" si="33"/>
        <v>0</v>
      </c>
      <c r="AD33" s="27">
        <f t="shared" si="34"/>
        <v>0</v>
      </c>
      <c r="AE33" s="27">
        <f t="shared" si="35"/>
        <v>0</v>
      </c>
      <c r="AF33" s="27">
        <f t="shared" si="36"/>
        <v>0</v>
      </c>
      <c r="AG33" s="27">
        <f t="shared" si="37"/>
        <v>0</v>
      </c>
      <c r="AH33" s="27">
        <f t="shared" si="38"/>
        <v>0</v>
      </c>
      <c r="AI33" s="13" t="s">
        <v>95</v>
      </c>
      <c r="AJ33" s="27">
        <f t="shared" si="39"/>
        <v>0</v>
      </c>
      <c r="AK33" s="27">
        <f t="shared" si="40"/>
        <v>0</v>
      </c>
      <c r="AL33" s="27">
        <f t="shared" si="41"/>
        <v>0</v>
      </c>
      <c r="AN33" s="27">
        <v>21</v>
      </c>
      <c r="AO33" s="27">
        <f>H33*0.53790393</f>
        <v>0</v>
      </c>
      <c r="AP33" s="27">
        <f>H33*(1-0.53790393)</f>
        <v>0</v>
      </c>
      <c r="AQ33" s="28" t="s">
        <v>54</v>
      </c>
      <c r="AV33" s="27">
        <f t="shared" si="42"/>
        <v>0</v>
      </c>
      <c r="AW33" s="27">
        <f t="shared" si="43"/>
        <v>0</v>
      </c>
      <c r="AX33" s="27">
        <f t="shared" si="44"/>
        <v>0</v>
      </c>
      <c r="AY33" s="28" t="s">
        <v>60</v>
      </c>
      <c r="AZ33" s="28" t="s">
        <v>102</v>
      </c>
      <c r="BA33" s="13" t="s">
        <v>103</v>
      </c>
      <c r="BC33" s="27">
        <f t="shared" si="45"/>
        <v>0</v>
      </c>
      <c r="BD33" s="27">
        <f t="shared" si="46"/>
        <v>0</v>
      </c>
      <c r="BE33" s="27">
        <v>0</v>
      </c>
      <c r="BF33" s="27">
        <f t="shared" si="47"/>
        <v>7.2000000000000005E-4</v>
      </c>
      <c r="BH33" s="27">
        <f t="shared" si="48"/>
        <v>0</v>
      </c>
      <c r="BI33" s="27">
        <f t="shared" si="49"/>
        <v>0</v>
      </c>
      <c r="BJ33" s="27">
        <f t="shared" si="50"/>
        <v>0</v>
      </c>
      <c r="BK33" s="27"/>
      <c r="BL33" s="27">
        <v>18</v>
      </c>
      <c r="BW33" s="27" t="str">
        <f t="shared" si="51"/>
        <v>21</v>
      </c>
      <c r="BX33" s="4" t="s">
        <v>119</v>
      </c>
    </row>
    <row r="34" spans="1:76" ht="15" customHeight="1" x14ac:dyDescent="0.25">
      <c r="A34" s="26" t="s">
        <v>122</v>
      </c>
      <c r="B34" s="3" t="s">
        <v>95</v>
      </c>
      <c r="C34" s="3" t="s">
        <v>123</v>
      </c>
      <c r="D34" s="73" t="s">
        <v>124</v>
      </c>
      <c r="E34" s="73"/>
      <c r="F34" s="3" t="s">
        <v>107</v>
      </c>
      <c r="G34" s="27">
        <v>3</v>
      </c>
      <c r="H34" s="27"/>
      <c r="I34" s="28" t="s">
        <v>58</v>
      </c>
      <c r="J34" s="27">
        <f t="shared" si="26"/>
        <v>0</v>
      </c>
      <c r="K34" s="27">
        <f t="shared" si="27"/>
        <v>0</v>
      </c>
      <c r="L34" s="27">
        <f t="shared" si="28"/>
        <v>0</v>
      </c>
      <c r="M34" s="27">
        <f t="shared" si="29"/>
        <v>0</v>
      </c>
      <c r="N34" s="27">
        <v>5.5999999999999995E-4</v>
      </c>
      <c r="O34" s="27">
        <f t="shared" si="30"/>
        <v>1.6799999999999999E-3</v>
      </c>
      <c r="P34" s="29" t="s">
        <v>59</v>
      </c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95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>H34*0.152718025</f>
        <v>0</v>
      </c>
      <c r="AP34" s="27">
        <f>H34*(1-0.152718025)</f>
        <v>0</v>
      </c>
      <c r="AQ34" s="28" t="s">
        <v>54</v>
      </c>
      <c r="AV34" s="27">
        <f t="shared" si="42"/>
        <v>0</v>
      </c>
      <c r="AW34" s="27">
        <f t="shared" si="43"/>
        <v>0</v>
      </c>
      <c r="AX34" s="27">
        <f t="shared" si="44"/>
        <v>0</v>
      </c>
      <c r="AY34" s="28" t="s">
        <v>60</v>
      </c>
      <c r="AZ34" s="28" t="s">
        <v>102</v>
      </c>
      <c r="BA34" s="13" t="s">
        <v>103</v>
      </c>
      <c r="BC34" s="27">
        <f t="shared" si="45"/>
        <v>0</v>
      </c>
      <c r="BD34" s="27">
        <f t="shared" si="46"/>
        <v>0</v>
      </c>
      <c r="BE34" s="27">
        <v>0</v>
      </c>
      <c r="BF34" s="27">
        <f t="shared" si="47"/>
        <v>1.6799999999999999E-3</v>
      </c>
      <c r="BH34" s="27">
        <f t="shared" si="48"/>
        <v>0</v>
      </c>
      <c r="BI34" s="27">
        <f t="shared" si="49"/>
        <v>0</v>
      </c>
      <c r="BJ34" s="27">
        <f t="shared" si="50"/>
        <v>0</v>
      </c>
      <c r="BK34" s="27"/>
      <c r="BL34" s="27">
        <v>18</v>
      </c>
      <c r="BW34" s="27" t="str">
        <f t="shared" si="51"/>
        <v>21</v>
      </c>
      <c r="BX34" s="4" t="s">
        <v>124</v>
      </c>
    </row>
    <row r="35" spans="1:76" ht="15" customHeight="1" x14ac:dyDescent="0.25">
      <c r="A35" s="26" t="s">
        <v>125</v>
      </c>
      <c r="B35" s="3" t="s">
        <v>95</v>
      </c>
      <c r="C35" s="3" t="s">
        <v>86</v>
      </c>
      <c r="D35" s="73" t="s">
        <v>126</v>
      </c>
      <c r="E35" s="73"/>
      <c r="F35" s="3" t="s">
        <v>107</v>
      </c>
      <c r="G35" s="27">
        <v>3</v>
      </c>
      <c r="H35" s="27"/>
      <c r="I35" s="28" t="s">
        <v>58</v>
      </c>
      <c r="J35" s="27">
        <f t="shared" si="26"/>
        <v>0</v>
      </c>
      <c r="K35" s="27">
        <f t="shared" si="27"/>
        <v>0</v>
      </c>
      <c r="L35" s="27">
        <f t="shared" si="28"/>
        <v>0</v>
      </c>
      <c r="M35" s="27">
        <f t="shared" si="29"/>
        <v>0</v>
      </c>
      <c r="N35" s="27">
        <v>0</v>
      </c>
      <c r="O35" s="27">
        <f t="shared" si="30"/>
        <v>0</v>
      </c>
      <c r="P35" s="29"/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95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>H35*0</f>
        <v>0</v>
      </c>
      <c r="AP35" s="27">
        <f>H35*(1-0)</f>
        <v>0</v>
      </c>
      <c r="AQ35" s="28" t="s">
        <v>54</v>
      </c>
      <c r="AV35" s="27">
        <f t="shared" si="42"/>
        <v>0</v>
      </c>
      <c r="AW35" s="27">
        <f t="shared" si="43"/>
        <v>0</v>
      </c>
      <c r="AX35" s="27">
        <f t="shared" si="44"/>
        <v>0</v>
      </c>
      <c r="AY35" s="28" t="s">
        <v>60</v>
      </c>
      <c r="AZ35" s="28" t="s">
        <v>102</v>
      </c>
      <c r="BA35" s="13" t="s">
        <v>103</v>
      </c>
      <c r="BC35" s="27">
        <f t="shared" si="45"/>
        <v>0</v>
      </c>
      <c r="BD35" s="27">
        <f t="shared" si="46"/>
        <v>0</v>
      </c>
      <c r="BE35" s="27">
        <v>0</v>
      </c>
      <c r="BF35" s="27">
        <f t="shared" si="47"/>
        <v>0</v>
      </c>
      <c r="BH35" s="27">
        <f t="shared" si="48"/>
        <v>0</v>
      </c>
      <c r="BI35" s="27">
        <f t="shared" si="49"/>
        <v>0</v>
      </c>
      <c r="BJ35" s="27">
        <f t="shared" si="50"/>
        <v>0</v>
      </c>
      <c r="BK35" s="27"/>
      <c r="BL35" s="27">
        <v>18</v>
      </c>
      <c r="BW35" s="27" t="str">
        <f t="shared" si="51"/>
        <v>21</v>
      </c>
      <c r="BX35" s="4" t="s">
        <v>126</v>
      </c>
    </row>
    <row r="36" spans="1:76" ht="15" customHeight="1" x14ac:dyDescent="0.25">
      <c r="A36" s="26" t="s">
        <v>58</v>
      </c>
      <c r="B36" s="3" t="s">
        <v>95</v>
      </c>
      <c r="C36" s="3" t="s">
        <v>127</v>
      </c>
      <c r="D36" s="73" t="s">
        <v>128</v>
      </c>
      <c r="E36" s="73"/>
      <c r="F36" s="3" t="s">
        <v>57</v>
      </c>
      <c r="G36" s="27">
        <v>3</v>
      </c>
      <c r="H36" s="27"/>
      <c r="I36" s="28" t="s">
        <v>58</v>
      </c>
      <c r="J36" s="27">
        <f t="shared" si="26"/>
        <v>0</v>
      </c>
      <c r="K36" s="27">
        <f t="shared" si="27"/>
        <v>0</v>
      </c>
      <c r="L36" s="27">
        <f t="shared" si="28"/>
        <v>0</v>
      </c>
      <c r="M36" s="27">
        <f t="shared" si="29"/>
        <v>0</v>
      </c>
      <c r="N36" s="27">
        <v>0</v>
      </c>
      <c r="O36" s="27">
        <f t="shared" si="30"/>
        <v>0</v>
      </c>
      <c r="P36" s="29" t="s">
        <v>59</v>
      </c>
      <c r="Z36" s="27">
        <f t="shared" si="31"/>
        <v>0</v>
      </c>
      <c r="AB36" s="27">
        <f t="shared" si="32"/>
        <v>0</v>
      </c>
      <c r="AC36" s="27">
        <f t="shared" si="33"/>
        <v>0</v>
      </c>
      <c r="AD36" s="27">
        <f t="shared" si="34"/>
        <v>0</v>
      </c>
      <c r="AE36" s="27">
        <f t="shared" si="35"/>
        <v>0</v>
      </c>
      <c r="AF36" s="27">
        <f t="shared" si="36"/>
        <v>0</v>
      </c>
      <c r="AG36" s="27">
        <f t="shared" si="37"/>
        <v>0</v>
      </c>
      <c r="AH36" s="27">
        <f t="shared" si="38"/>
        <v>0</v>
      </c>
      <c r="AI36" s="13" t="s">
        <v>95</v>
      </c>
      <c r="AJ36" s="27">
        <f t="shared" si="39"/>
        <v>0</v>
      </c>
      <c r="AK36" s="27">
        <f t="shared" si="40"/>
        <v>0</v>
      </c>
      <c r="AL36" s="27">
        <f t="shared" si="41"/>
        <v>0</v>
      </c>
      <c r="AN36" s="27">
        <v>21</v>
      </c>
      <c r="AO36" s="27">
        <f>H36*0</f>
        <v>0</v>
      </c>
      <c r="AP36" s="27">
        <f>H36*(1-0)</f>
        <v>0</v>
      </c>
      <c r="AQ36" s="28" t="s">
        <v>54</v>
      </c>
      <c r="AV36" s="27">
        <f t="shared" si="42"/>
        <v>0</v>
      </c>
      <c r="AW36" s="27">
        <f t="shared" si="43"/>
        <v>0</v>
      </c>
      <c r="AX36" s="27">
        <f t="shared" si="44"/>
        <v>0</v>
      </c>
      <c r="AY36" s="28" t="s">
        <v>60</v>
      </c>
      <c r="AZ36" s="28" t="s">
        <v>102</v>
      </c>
      <c r="BA36" s="13" t="s">
        <v>103</v>
      </c>
      <c r="BC36" s="27">
        <f t="shared" si="45"/>
        <v>0</v>
      </c>
      <c r="BD36" s="27">
        <f t="shared" si="46"/>
        <v>0</v>
      </c>
      <c r="BE36" s="27">
        <v>0</v>
      </c>
      <c r="BF36" s="27">
        <f t="shared" si="47"/>
        <v>0</v>
      </c>
      <c r="BH36" s="27">
        <f t="shared" si="48"/>
        <v>0</v>
      </c>
      <c r="BI36" s="27">
        <f t="shared" si="49"/>
        <v>0</v>
      </c>
      <c r="BJ36" s="27">
        <f t="shared" si="50"/>
        <v>0</v>
      </c>
      <c r="BK36" s="27"/>
      <c r="BL36" s="27">
        <v>18</v>
      </c>
      <c r="BW36" s="27" t="str">
        <f t="shared" si="51"/>
        <v>21</v>
      </c>
      <c r="BX36" s="4" t="s">
        <v>128</v>
      </c>
    </row>
    <row r="37" spans="1:76" ht="15" customHeight="1" x14ac:dyDescent="0.25">
      <c r="A37" s="26" t="s">
        <v>129</v>
      </c>
      <c r="B37" s="3" t="s">
        <v>95</v>
      </c>
      <c r="C37" s="3" t="s">
        <v>86</v>
      </c>
      <c r="D37" s="73" t="s">
        <v>130</v>
      </c>
      <c r="E37" s="73"/>
      <c r="F37" s="3" t="s">
        <v>107</v>
      </c>
      <c r="G37" s="27">
        <v>3</v>
      </c>
      <c r="H37" s="27"/>
      <c r="I37" s="28" t="s">
        <v>58</v>
      </c>
      <c r="J37" s="27">
        <f t="shared" si="26"/>
        <v>0</v>
      </c>
      <c r="K37" s="27">
        <f t="shared" si="27"/>
        <v>0</v>
      </c>
      <c r="L37" s="27">
        <f t="shared" si="28"/>
        <v>0</v>
      </c>
      <c r="M37" s="27">
        <f t="shared" si="29"/>
        <v>0</v>
      </c>
      <c r="N37" s="27">
        <v>0</v>
      </c>
      <c r="O37" s="27">
        <f t="shared" si="30"/>
        <v>0</v>
      </c>
      <c r="P37" s="29"/>
      <c r="Z37" s="27">
        <f t="shared" si="31"/>
        <v>0</v>
      </c>
      <c r="AB37" s="27">
        <f t="shared" si="32"/>
        <v>0</v>
      </c>
      <c r="AC37" s="27">
        <f t="shared" si="33"/>
        <v>0</v>
      </c>
      <c r="AD37" s="27">
        <f t="shared" si="34"/>
        <v>0</v>
      </c>
      <c r="AE37" s="27">
        <f t="shared" si="35"/>
        <v>0</v>
      </c>
      <c r="AF37" s="27">
        <f t="shared" si="36"/>
        <v>0</v>
      </c>
      <c r="AG37" s="27">
        <f t="shared" si="37"/>
        <v>0</v>
      </c>
      <c r="AH37" s="27">
        <f t="shared" si="38"/>
        <v>0</v>
      </c>
      <c r="AI37" s="13" t="s">
        <v>95</v>
      </c>
      <c r="AJ37" s="27">
        <f t="shared" si="39"/>
        <v>0</v>
      </c>
      <c r="AK37" s="27">
        <f t="shared" si="40"/>
        <v>0</v>
      </c>
      <c r="AL37" s="27">
        <f t="shared" si="41"/>
        <v>0</v>
      </c>
      <c r="AN37" s="27">
        <v>21</v>
      </c>
      <c r="AO37" s="27">
        <f>H37*0</f>
        <v>0</v>
      </c>
      <c r="AP37" s="27">
        <f>H37*(1-0)</f>
        <v>0</v>
      </c>
      <c r="AQ37" s="28" t="s">
        <v>54</v>
      </c>
      <c r="AV37" s="27">
        <f t="shared" si="42"/>
        <v>0</v>
      </c>
      <c r="AW37" s="27">
        <f t="shared" si="43"/>
        <v>0</v>
      </c>
      <c r="AX37" s="27">
        <f t="shared" si="44"/>
        <v>0</v>
      </c>
      <c r="AY37" s="28" t="s">
        <v>60</v>
      </c>
      <c r="AZ37" s="28" t="s">
        <v>102</v>
      </c>
      <c r="BA37" s="13" t="s">
        <v>103</v>
      </c>
      <c r="BC37" s="27">
        <f t="shared" si="45"/>
        <v>0</v>
      </c>
      <c r="BD37" s="27">
        <f t="shared" si="46"/>
        <v>0</v>
      </c>
      <c r="BE37" s="27">
        <v>0</v>
      </c>
      <c r="BF37" s="27">
        <f t="shared" si="47"/>
        <v>0</v>
      </c>
      <c r="BH37" s="27">
        <f t="shared" si="48"/>
        <v>0</v>
      </c>
      <c r="BI37" s="27">
        <f t="shared" si="49"/>
        <v>0</v>
      </c>
      <c r="BJ37" s="27">
        <f t="shared" si="50"/>
        <v>0</v>
      </c>
      <c r="BK37" s="27"/>
      <c r="BL37" s="27">
        <v>18</v>
      </c>
      <c r="BW37" s="27" t="str">
        <f t="shared" si="51"/>
        <v>21</v>
      </c>
      <c r="BX37" s="4" t="s">
        <v>130</v>
      </c>
    </row>
    <row r="38" spans="1:76" ht="15" customHeight="1" x14ac:dyDescent="0.25">
      <c r="A38" s="26" t="s">
        <v>131</v>
      </c>
      <c r="B38" s="3" t="s">
        <v>95</v>
      </c>
      <c r="C38" s="3" t="s">
        <v>132</v>
      </c>
      <c r="D38" s="73" t="s">
        <v>133</v>
      </c>
      <c r="E38" s="73"/>
      <c r="F38" s="3" t="s">
        <v>134</v>
      </c>
      <c r="G38" s="27">
        <v>0.3</v>
      </c>
      <c r="H38" s="27"/>
      <c r="I38" s="28" t="s">
        <v>58</v>
      </c>
      <c r="J38" s="27">
        <f t="shared" si="26"/>
        <v>0</v>
      </c>
      <c r="K38" s="27">
        <f t="shared" si="27"/>
        <v>0</v>
      </c>
      <c r="L38" s="27">
        <f t="shared" si="28"/>
        <v>0</v>
      </c>
      <c r="M38" s="27">
        <f t="shared" si="29"/>
        <v>0</v>
      </c>
      <c r="N38" s="27">
        <v>0</v>
      </c>
      <c r="O38" s="27">
        <f t="shared" si="30"/>
        <v>0</v>
      </c>
      <c r="P38" s="29" t="s">
        <v>59</v>
      </c>
      <c r="Z38" s="27">
        <f t="shared" si="31"/>
        <v>0</v>
      </c>
      <c r="AB38" s="27">
        <f t="shared" si="32"/>
        <v>0</v>
      </c>
      <c r="AC38" s="27">
        <f t="shared" si="33"/>
        <v>0</v>
      </c>
      <c r="AD38" s="27">
        <f t="shared" si="34"/>
        <v>0</v>
      </c>
      <c r="AE38" s="27">
        <f t="shared" si="35"/>
        <v>0</v>
      </c>
      <c r="AF38" s="27">
        <f t="shared" si="36"/>
        <v>0</v>
      </c>
      <c r="AG38" s="27">
        <f t="shared" si="37"/>
        <v>0</v>
      </c>
      <c r="AH38" s="27">
        <f t="shared" si="38"/>
        <v>0</v>
      </c>
      <c r="AI38" s="13" t="s">
        <v>95</v>
      </c>
      <c r="AJ38" s="27">
        <f t="shared" si="39"/>
        <v>0</v>
      </c>
      <c r="AK38" s="27">
        <f t="shared" si="40"/>
        <v>0</v>
      </c>
      <c r="AL38" s="27">
        <f t="shared" si="41"/>
        <v>0</v>
      </c>
      <c r="AN38" s="27">
        <v>21</v>
      </c>
      <c r="AO38" s="27">
        <f>H38*0</f>
        <v>0</v>
      </c>
      <c r="AP38" s="27">
        <f>H38*(1-0)</f>
        <v>0</v>
      </c>
      <c r="AQ38" s="28" t="s">
        <v>54</v>
      </c>
      <c r="AV38" s="27">
        <f t="shared" si="42"/>
        <v>0</v>
      </c>
      <c r="AW38" s="27">
        <f t="shared" si="43"/>
        <v>0</v>
      </c>
      <c r="AX38" s="27">
        <f t="shared" si="44"/>
        <v>0</v>
      </c>
      <c r="AY38" s="28" t="s">
        <v>60</v>
      </c>
      <c r="AZ38" s="28" t="s">
        <v>102</v>
      </c>
      <c r="BA38" s="13" t="s">
        <v>103</v>
      </c>
      <c r="BC38" s="27">
        <f t="shared" si="45"/>
        <v>0</v>
      </c>
      <c r="BD38" s="27">
        <f t="shared" si="46"/>
        <v>0</v>
      </c>
      <c r="BE38" s="27">
        <v>0</v>
      </c>
      <c r="BF38" s="27">
        <f t="shared" si="47"/>
        <v>0</v>
      </c>
      <c r="BH38" s="27">
        <f t="shared" si="48"/>
        <v>0</v>
      </c>
      <c r="BI38" s="27">
        <f t="shared" si="49"/>
        <v>0</v>
      </c>
      <c r="BJ38" s="27">
        <f t="shared" si="50"/>
        <v>0</v>
      </c>
      <c r="BK38" s="27"/>
      <c r="BL38" s="27">
        <v>18</v>
      </c>
      <c r="BW38" s="27" t="str">
        <f t="shared" si="51"/>
        <v>21</v>
      </c>
      <c r="BX38" s="4" t="s">
        <v>133</v>
      </c>
    </row>
    <row r="39" spans="1:76" ht="15" customHeight="1" x14ac:dyDescent="0.25">
      <c r="A39" s="26" t="s">
        <v>135</v>
      </c>
      <c r="B39" s="3" t="s">
        <v>95</v>
      </c>
      <c r="C39" s="3" t="s">
        <v>136</v>
      </c>
      <c r="D39" s="73" t="s">
        <v>137</v>
      </c>
      <c r="E39" s="73"/>
      <c r="F39" s="3" t="s">
        <v>134</v>
      </c>
      <c r="G39" s="27">
        <v>0.3</v>
      </c>
      <c r="H39" s="27"/>
      <c r="I39" s="28" t="s">
        <v>58</v>
      </c>
      <c r="J39" s="27">
        <f t="shared" si="26"/>
        <v>0</v>
      </c>
      <c r="K39" s="27">
        <f t="shared" si="27"/>
        <v>0</v>
      </c>
      <c r="L39" s="27">
        <f t="shared" si="28"/>
        <v>0</v>
      </c>
      <c r="M39" s="27">
        <f t="shared" si="29"/>
        <v>0</v>
      </c>
      <c r="N39" s="27">
        <v>0</v>
      </c>
      <c r="O39" s="27">
        <f t="shared" si="30"/>
        <v>0</v>
      </c>
      <c r="P39" s="29" t="s">
        <v>59</v>
      </c>
      <c r="Z39" s="27">
        <f t="shared" si="31"/>
        <v>0</v>
      </c>
      <c r="AB39" s="27">
        <f t="shared" si="32"/>
        <v>0</v>
      </c>
      <c r="AC39" s="27">
        <f t="shared" si="33"/>
        <v>0</v>
      </c>
      <c r="AD39" s="27">
        <f t="shared" si="34"/>
        <v>0</v>
      </c>
      <c r="AE39" s="27">
        <f t="shared" si="35"/>
        <v>0</v>
      </c>
      <c r="AF39" s="27">
        <f t="shared" si="36"/>
        <v>0</v>
      </c>
      <c r="AG39" s="27">
        <f t="shared" si="37"/>
        <v>0</v>
      </c>
      <c r="AH39" s="27">
        <f t="shared" si="38"/>
        <v>0</v>
      </c>
      <c r="AI39" s="13" t="s">
        <v>95</v>
      </c>
      <c r="AJ39" s="27">
        <f t="shared" si="39"/>
        <v>0</v>
      </c>
      <c r="AK39" s="27">
        <f t="shared" si="40"/>
        <v>0</v>
      </c>
      <c r="AL39" s="27">
        <f t="shared" si="41"/>
        <v>0</v>
      </c>
      <c r="AN39" s="27">
        <v>21</v>
      </c>
      <c r="AO39" s="27">
        <f>H39*0.31148688</f>
        <v>0</v>
      </c>
      <c r="AP39" s="27">
        <f>H39*(1-0.31148688)</f>
        <v>0</v>
      </c>
      <c r="AQ39" s="28" t="s">
        <v>54</v>
      </c>
      <c r="AV39" s="27">
        <f t="shared" si="42"/>
        <v>0</v>
      </c>
      <c r="AW39" s="27">
        <f t="shared" si="43"/>
        <v>0</v>
      </c>
      <c r="AX39" s="27">
        <f t="shared" si="44"/>
        <v>0</v>
      </c>
      <c r="AY39" s="28" t="s">
        <v>60</v>
      </c>
      <c r="AZ39" s="28" t="s">
        <v>102</v>
      </c>
      <c r="BA39" s="13" t="s">
        <v>103</v>
      </c>
      <c r="BC39" s="27">
        <f t="shared" si="45"/>
        <v>0</v>
      </c>
      <c r="BD39" s="27">
        <f t="shared" si="46"/>
        <v>0</v>
      </c>
      <c r="BE39" s="27">
        <v>0</v>
      </c>
      <c r="BF39" s="27">
        <f t="shared" si="47"/>
        <v>0</v>
      </c>
      <c r="BH39" s="27">
        <f t="shared" si="48"/>
        <v>0</v>
      </c>
      <c r="BI39" s="27">
        <f t="shared" si="49"/>
        <v>0</v>
      </c>
      <c r="BJ39" s="27">
        <f t="shared" si="50"/>
        <v>0</v>
      </c>
      <c r="BK39" s="27"/>
      <c r="BL39" s="27">
        <v>18</v>
      </c>
      <c r="BW39" s="27" t="str">
        <f t="shared" si="51"/>
        <v>21</v>
      </c>
      <c r="BX39" s="4" t="s">
        <v>137</v>
      </c>
    </row>
    <row r="40" spans="1:76" ht="15" customHeight="1" x14ac:dyDescent="0.25">
      <c r="A40" s="26" t="s">
        <v>138</v>
      </c>
      <c r="B40" s="3" t="s">
        <v>95</v>
      </c>
      <c r="C40" s="3" t="s">
        <v>83</v>
      </c>
      <c r="D40" s="73" t="s">
        <v>84</v>
      </c>
      <c r="E40" s="73"/>
      <c r="F40" s="3" t="s">
        <v>81</v>
      </c>
      <c r="G40" s="27">
        <v>0.24</v>
      </c>
      <c r="H40" s="27"/>
      <c r="I40" s="28" t="s">
        <v>58</v>
      </c>
      <c r="J40" s="27">
        <f t="shared" si="26"/>
        <v>0</v>
      </c>
      <c r="K40" s="27">
        <f t="shared" si="27"/>
        <v>0</v>
      </c>
      <c r="L40" s="27">
        <f t="shared" si="28"/>
        <v>0</v>
      </c>
      <c r="M40" s="27">
        <f t="shared" si="29"/>
        <v>0</v>
      </c>
      <c r="N40" s="27">
        <v>0</v>
      </c>
      <c r="O40" s="27">
        <f t="shared" si="30"/>
        <v>0</v>
      </c>
      <c r="P40" s="29" t="s">
        <v>59</v>
      </c>
      <c r="Z40" s="27">
        <f t="shared" si="31"/>
        <v>0</v>
      </c>
      <c r="AB40" s="27">
        <f t="shared" si="32"/>
        <v>0</v>
      </c>
      <c r="AC40" s="27">
        <f t="shared" si="33"/>
        <v>0</v>
      </c>
      <c r="AD40" s="27">
        <f t="shared" si="34"/>
        <v>0</v>
      </c>
      <c r="AE40" s="27">
        <f t="shared" si="35"/>
        <v>0</v>
      </c>
      <c r="AF40" s="27">
        <f t="shared" si="36"/>
        <v>0</v>
      </c>
      <c r="AG40" s="27">
        <f t="shared" si="37"/>
        <v>0</v>
      </c>
      <c r="AH40" s="27">
        <f t="shared" si="38"/>
        <v>0</v>
      </c>
      <c r="AI40" s="13" t="s">
        <v>95</v>
      </c>
      <c r="AJ40" s="27">
        <f t="shared" si="39"/>
        <v>0</v>
      </c>
      <c r="AK40" s="27">
        <f t="shared" si="40"/>
        <v>0</v>
      </c>
      <c r="AL40" s="27">
        <f t="shared" si="41"/>
        <v>0</v>
      </c>
      <c r="AN40" s="27">
        <v>21</v>
      </c>
      <c r="AO40" s="27">
        <f>H40*0</f>
        <v>0</v>
      </c>
      <c r="AP40" s="27">
        <f>H40*(1-0)</f>
        <v>0</v>
      </c>
      <c r="AQ40" s="28" t="s">
        <v>72</v>
      </c>
      <c r="AV40" s="27">
        <f t="shared" si="42"/>
        <v>0</v>
      </c>
      <c r="AW40" s="27">
        <f t="shared" si="43"/>
        <v>0</v>
      </c>
      <c r="AX40" s="27">
        <f t="shared" si="44"/>
        <v>0</v>
      </c>
      <c r="AY40" s="28" t="s">
        <v>60</v>
      </c>
      <c r="AZ40" s="28" t="s">
        <v>102</v>
      </c>
      <c r="BA40" s="13" t="s">
        <v>103</v>
      </c>
      <c r="BC40" s="27">
        <f t="shared" si="45"/>
        <v>0</v>
      </c>
      <c r="BD40" s="27">
        <f t="shared" si="46"/>
        <v>0</v>
      </c>
      <c r="BE40" s="27">
        <v>0</v>
      </c>
      <c r="BF40" s="27">
        <f t="shared" si="47"/>
        <v>0</v>
      </c>
      <c r="BH40" s="27">
        <f t="shared" si="48"/>
        <v>0</v>
      </c>
      <c r="BI40" s="27">
        <f t="shared" si="49"/>
        <v>0</v>
      </c>
      <c r="BJ40" s="27">
        <f t="shared" si="50"/>
        <v>0</v>
      </c>
      <c r="BK40" s="27"/>
      <c r="BL40" s="27">
        <v>18</v>
      </c>
      <c r="BW40" s="27" t="str">
        <f t="shared" si="51"/>
        <v>21</v>
      </c>
      <c r="BX40" s="4" t="s">
        <v>84</v>
      </c>
    </row>
    <row r="41" spans="1:76" ht="15" customHeight="1" x14ac:dyDescent="0.25">
      <c r="A41" s="30" t="s">
        <v>139</v>
      </c>
      <c r="B41" s="31" t="s">
        <v>95</v>
      </c>
      <c r="C41" s="31" t="s">
        <v>86</v>
      </c>
      <c r="D41" s="79" t="s">
        <v>140</v>
      </c>
      <c r="E41" s="79"/>
      <c r="F41" s="31" t="s">
        <v>107</v>
      </c>
      <c r="G41" s="33">
        <v>9</v>
      </c>
      <c r="H41" s="33"/>
      <c r="I41" s="34" t="s">
        <v>58</v>
      </c>
      <c r="J41" s="33">
        <f t="shared" si="26"/>
        <v>0</v>
      </c>
      <c r="K41" s="33">
        <f t="shared" si="27"/>
        <v>0</v>
      </c>
      <c r="L41" s="33">
        <f t="shared" si="28"/>
        <v>0</v>
      </c>
      <c r="M41" s="33">
        <f t="shared" si="29"/>
        <v>0</v>
      </c>
      <c r="N41" s="33">
        <v>2.9999999999999997E-4</v>
      </c>
      <c r="O41" s="33">
        <f t="shared" si="30"/>
        <v>2.6999999999999997E-3</v>
      </c>
      <c r="P41" s="35"/>
      <c r="Z41" s="27">
        <f t="shared" si="31"/>
        <v>0</v>
      </c>
      <c r="AB41" s="27">
        <f t="shared" si="32"/>
        <v>0</v>
      </c>
      <c r="AC41" s="27">
        <f t="shared" si="33"/>
        <v>0</v>
      </c>
      <c r="AD41" s="27">
        <f t="shared" si="34"/>
        <v>0</v>
      </c>
      <c r="AE41" s="27">
        <f t="shared" si="35"/>
        <v>0</v>
      </c>
      <c r="AF41" s="27">
        <f t="shared" si="36"/>
        <v>0</v>
      </c>
      <c r="AG41" s="27">
        <f t="shared" si="37"/>
        <v>0</v>
      </c>
      <c r="AH41" s="27">
        <f t="shared" si="38"/>
        <v>0</v>
      </c>
      <c r="AI41" s="13" t="s">
        <v>95</v>
      </c>
      <c r="AJ41" s="33">
        <f t="shared" si="39"/>
        <v>0</v>
      </c>
      <c r="AK41" s="33">
        <f t="shared" si="40"/>
        <v>0</v>
      </c>
      <c r="AL41" s="33">
        <f t="shared" si="41"/>
        <v>0</v>
      </c>
      <c r="AN41" s="27">
        <v>21</v>
      </c>
      <c r="AO41" s="27">
        <f t="shared" ref="AO41:AO50" si="52">H41*1</f>
        <v>0</v>
      </c>
      <c r="AP41" s="27">
        <f t="shared" ref="AP41:AP50" si="53">H41*(1-1)</f>
        <v>0</v>
      </c>
      <c r="AQ41" s="34" t="s">
        <v>54</v>
      </c>
      <c r="AV41" s="27">
        <f t="shared" si="42"/>
        <v>0</v>
      </c>
      <c r="AW41" s="27">
        <f t="shared" si="43"/>
        <v>0</v>
      </c>
      <c r="AX41" s="27">
        <f t="shared" si="44"/>
        <v>0</v>
      </c>
      <c r="AY41" s="28" t="s">
        <v>60</v>
      </c>
      <c r="AZ41" s="28" t="s">
        <v>102</v>
      </c>
      <c r="BA41" s="13" t="s">
        <v>103</v>
      </c>
      <c r="BC41" s="27">
        <f t="shared" si="45"/>
        <v>0</v>
      </c>
      <c r="BD41" s="27">
        <f t="shared" si="46"/>
        <v>0</v>
      </c>
      <c r="BE41" s="27">
        <v>0</v>
      </c>
      <c r="BF41" s="27">
        <f t="shared" si="47"/>
        <v>2.6999999999999997E-3</v>
      </c>
      <c r="BH41" s="33">
        <f t="shared" si="48"/>
        <v>0</v>
      </c>
      <c r="BI41" s="33">
        <f t="shared" si="49"/>
        <v>0</v>
      </c>
      <c r="BJ41" s="33">
        <f t="shared" si="50"/>
        <v>0</v>
      </c>
      <c r="BK41" s="33"/>
      <c r="BL41" s="27">
        <v>18</v>
      </c>
      <c r="BW41" s="27" t="str">
        <f t="shared" si="51"/>
        <v>21</v>
      </c>
      <c r="BX41" s="32" t="s">
        <v>140</v>
      </c>
    </row>
    <row r="42" spans="1:76" ht="15" customHeight="1" x14ac:dyDescent="0.25">
      <c r="A42" s="30" t="s">
        <v>141</v>
      </c>
      <c r="B42" s="31" t="s">
        <v>95</v>
      </c>
      <c r="C42" s="31" t="s">
        <v>86</v>
      </c>
      <c r="D42" s="79" t="s">
        <v>142</v>
      </c>
      <c r="E42" s="79"/>
      <c r="F42" s="31" t="s">
        <v>107</v>
      </c>
      <c r="G42" s="33">
        <v>9</v>
      </c>
      <c r="H42" s="33"/>
      <c r="I42" s="34" t="s">
        <v>58</v>
      </c>
      <c r="J42" s="33">
        <f t="shared" si="26"/>
        <v>0</v>
      </c>
      <c r="K42" s="33">
        <f t="shared" si="27"/>
        <v>0</v>
      </c>
      <c r="L42" s="33">
        <f t="shared" si="28"/>
        <v>0</v>
      </c>
      <c r="M42" s="33">
        <f t="shared" si="29"/>
        <v>0</v>
      </c>
      <c r="N42" s="33">
        <v>3.0000000000000001E-3</v>
      </c>
      <c r="O42" s="33">
        <f t="shared" si="30"/>
        <v>2.7E-2</v>
      </c>
      <c r="P42" s="35"/>
      <c r="Z42" s="27">
        <f t="shared" si="31"/>
        <v>0</v>
      </c>
      <c r="AB42" s="27">
        <f t="shared" si="32"/>
        <v>0</v>
      </c>
      <c r="AC42" s="27">
        <f t="shared" si="33"/>
        <v>0</v>
      </c>
      <c r="AD42" s="27">
        <f t="shared" si="34"/>
        <v>0</v>
      </c>
      <c r="AE42" s="27">
        <f t="shared" si="35"/>
        <v>0</v>
      </c>
      <c r="AF42" s="27">
        <f t="shared" si="36"/>
        <v>0</v>
      </c>
      <c r="AG42" s="27">
        <f t="shared" si="37"/>
        <v>0</v>
      </c>
      <c r="AH42" s="27">
        <f t="shared" si="38"/>
        <v>0</v>
      </c>
      <c r="AI42" s="13" t="s">
        <v>95</v>
      </c>
      <c r="AJ42" s="33">
        <f t="shared" si="39"/>
        <v>0</v>
      </c>
      <c r="AK42" s="33">
        <f t="shared" si="40"/>
        <v>0</v>
      </c>
      <c r="AL42" s="33">
        <f t="shared" si="41"/>
        <v>0</v>
      </c>
      <c r="AN42" s="27">
        <v>21</v>
      </c>
      <c r="AO42" s="27">
        <f t="shared" si="52"/>
        <v>0</v>
      </c>
      <c r="AP42" s="27">
        <f t="shared" si="53"/>
        <v>0</v>
      </c>
      <c r="AQ42" s="34" t="s">
        <v>54</v>
      </c>
      <c r="AV42" s="27">
        <f t="shared" si="42"/>
        <v>0</v>
      </c>
      <c r="AW42" s="27">
        <f t="shared" si="43"/>
        <v>0</v>
      </c>
      <c r="AX42" s="27">
        <f t="shared" si="44"/>
        <v>0</v>
      </c>
      <c r="AY42" s="28" t="s">
        <v>60</v>
      </c>
      <c r="AZ42" s="28" t="s">
        <v>102</v>
      </c>
      <c r="BA42" s="13" t="s">
        <v>103</v>
      </c>
      <c r="BC42" s="27">
        <f t="shared" si="45"/>
        <v>0</v>
      </c>
      <c r="BD42" s="27">
        <f t="shared" si="46"/>
        <v>0</v>
      </c>
      <c r="BE42" s="27">
        <v>0</v>
      </c>
      <c r="BF42" s="27">
        <f t="shared" si="47"/>
        <v>2.7E-2</v>
      </c>
      <c r="BH42" s="33">
        <f t="shared" si="48"/>
        <v>0</v>
      </c>
      <c r="BI42" s="33">
        <f t="shared" si="49"/>
        <v>0</v>
      </c>
      <c r="BJ42" s="33">
        <f t="shared" si="50"/>
        <v>0</v>
      </c>
      <c r="BK42" s="33"/>
      <c r="BL42" s="27">
        <v>18</v>
      </c>
      <c r="BW42" s="27" t="str">
        <f t="shared" si="51"/>
        <v>21</v>
      </c>
      <c r="BX42" s="32" t="s">
        <v>142</v>
      </c>
    </row>
    <row r="43" spans="1:76" ht="15" customHeight="1" x14ac:dyDescent="0.25">
      <c r="A43" s="30" t="s">
        <v>143</v>
      </c>
      <c r="B43" s="31" t="s">
        <v>95</v>
      </c>
      <c r="C43" s="31" t="s">
        <v>86</v>
      </c>
      <c r="D43" s="79" t="s">
        <v>144</v>
      </c>
      <c r="E43" s="79"/>
      <c r="F43" s="31" t="s">
        <v>107</v>
      </c>
      <c r="G43" s="33">
        <v>9</v>
      </c>
      <c r="H43" s="33"/>
      <c r="I43" s="34" t="s">
        <v>58</v>
      </c>
      <c r="J43" s="33">
        <f t="shared" si="26"/>
        <v>0</v>
      </c>
      <c r="K43" s="33">
        <f t="shared" si="27"/>
        <v>0</v>
      </c>
      <c r="L43" s="33">
        <f t="shared" si="28"/>
        <v>0</v>
      </c>
      <c r="M43" s="33">
        <f t="shared" si="29"/>
        <v>0</v>
      </c>
      <c r="N43" s="33">
        <v>0</v>
      </c>
      <c r="O43" s="33">
        <f t="shared" si="30"/>
        <v>0</v>
      </c>
      <c r="P43" s="35"/>
      <c r="Z43" s="27">
        <f t="shared" si="31"/>
        <v>0</v>
      </c>
      <c r="AB43" s="27">
        <f t="shared" si="32"/>
        <v>0</v>
      </c>
      <c r="AC43" s="27">
        <f t="shared" si="33"/>
        <v>0</v>
      </c>
      <c r="AD43" s="27">
        <f t="shared" si="34"/>
        <v>0</v>
      </c>
      <c r="AE43" s="27">
        <f t="shared" si="35"/>
        <v>0</v>
      </c>
      <c r="AF43" s="27">
        <f t="shared" si="36"/>
        <v>0</v>
      </c>
      <c r="AG43" s="27">
        <f t="shared" si="37"/>
        <v>0</v>
      </c>
      <c r="AH43" s="27">
        <f t="shared" si="38"/>
        <v>0</v>
      </c>
      <c r="AI43" s="13" t="s">
        <v>95</v>
      </c>
      <c r="AJ43" s="33">
        <f t="shared" si="39"/>
        <v>0</v>
      </c>
      <c r="AK43" s="33">
        <f t="shared" si="40"/>
        <v>0</v>
      </c>
      <c r="AL43" s="33">
        <f t="shared" si="41"/>
        <v>0</v>
      </c>
      <c r="AN43" s="27">
        <v>21</v>
      </c>
      <c r="AO43" s="27">
        <f t="shared" si="52"/>
        <v>0</v>
      </c>
      <c r="AP43" s="27">
        <f t="shared" si="53"/>
        <v>0</v>
      </c>
      <c r="AQ43" s="34" t="s">
        <v>54</v>
      </c>
      <c r="AV43" s="27">
        <f t="shared" si="42"/>
        <v>0</v>
      </c>
      <c r="AW43" s="27">
        <f t="shared" si="43"/>
        <v>0</v>
      </c>
      <c r="AX43" s="27">
        <f t="shared" si="44"/>
        <v>0</v>
      </c>
      <c r="AY43" s="28" t="s">
        <v>60</v>
      </c>
      <c r="AZ43" s="28" t="s">
        <v>102</v>
      </c>
      <c r="BA43" s="13" t="s">
        <v>103</v>
      </c>
      <c r="BC43" s="27">
        <f t="shared" si="45"/>
        <v>0</v>
      </c>
      <c r="BD43" s="27">
        <f t="shared" si="46"/>
        <v>0</v>
      </c>
      <c r="BE43" s="27">
        <v>0</v>
      </c>
      <c r="BF43" s="27">
        <f t="shared" si="47"/>
        <v>0</v>
      </c>
      <c r="BH43" s="33">
        <f t="shared" si="48"/>
        <v>0</v>
      </c>
      <c r="BI43" s="33">
        <f t="shared" si="49"/>
        <v>0</v>
      </c>
      <c r="BJ43" s="33">
        <f t="shared" si="50"/>
        <v>0</v>
      </c>
      <c r="BK43" s="33"/>
      <c r="BL43" s="27">
        <v>18</v>
      </c>
      <c r="BW43" s="27" t="str">
        <f t="shared" si="51"/>
        <v>21</v>
      </c>
      <c r="BX43" s="32" t="s">
        <v>144</v>
      </c>
    </row>
    <row r="44" spans="1:76" ht="15" customHeight="1" x14ac:dyDescent="0.25">
      <c r="A44" s="30" t="s">
        <v>145</v>
      </c>
      <c r="B44" s="31" t="s">
        <v>95</v>
      </c>
      <c r="C44" s="31" t="s">
        <v>86</v>
      </c>
      <c r="D44" s="79" t="s">
        <v>146</v>
      </c>
      <c r="E44" s="79"/>
      <c r="F44" s="31" t="s">
        <v>88</v>
      </c>
      <c r="G44" s="33">
        <v>0.78</v>
      </c>
      <c r="H44" s="33"/>
      <c r="I44" s="34" t="s">
        <v>58</v>
      </c>
      <c r="J44" s="33">
        <f t="shared" si="26"/>
        <v>0</v>
      </c>
      <c r="K44" s="33">
        <f t="shared" si="27"/>
        <v>0</v>
      </c>
      <c r="L44" s="33">
        <f t="shared" si="28"/>
        <v>0</v>
      </c>
      <c r="M44" s="33">
        <f t="shared" si="29"/>
        <v>0</v>
      </c>
      <c r="N44" s="33">
        <v>0</v>
      </c>
      <c r="O44" s="33">
        <f t="shared" si="30"/>
        <v>0</v>
      </c>
      <c r="P44" s="35"/>
      <c r="Z44" s="27">
        <f t="shared" si="31"/>
        <v>0</v>
      </c>
      <c r="AB44" s="27">
        <f t="shared" si="32"/>
        <v>0</v>
      </c>
      <c r="AC44" s="27">
        <f t="shared" si="33"/>
        <v>0</v>
      </c>
      <c r="AD44" s="27">
        <f t="shared" si="34"/>
        <v>0</v>
      </c>
      <c r="AE44" s="27">
        <f t="shared" si="35"/>
        <v>0</v>
      </c>
      <c r="AF44" s="27">
        <f t="shared" si="36"/>
        <v>0</v>
      </c>
      <c r="AG44" s="27">
        <f t="shared" si="37"/>
        <v>0</v>
      </c>
      <c r="AH44" s="27">
        <f t="shared" si="38"/>
        <v>0</v>
      </c>
      <c r="AI44" s="13" t="s">
        <v>95</v>
      </c>
      <c r="AJ44" s="33">
        <f t="shared" si="39"/>
        <v>0</v>
      </c>
      <c r="AK44" s="33">
        <f t="shared" si="40"/>
        <v>0</v>
      </c>
      <c r="AL44" s="33">
        <f t="shared" si="41"/>
        <v>0</v>
      </c>
      <c r="AN44" s="27">
        <v>21</v>
      </c>
      <c r="AO44" s="27">
        <f t="shared" si="52"/>
        <v>0</v>
      </c>
      <c r="AP44" s="27">
        <f t="shared" si="53"/>
        <v>0</v>
      </c>
      <c r="AQ44" s="34" t="s">
        <v>54</v>
      </c>
      <c r="AV44" s="27">
        <f t="shared" si="42"/>
        <v>0</v>
      </c>
      <c r="AW44" s="27">
        <f t="shared" si="43"/>
        <v>0</v>
      </c>
      <c r="AX44" s="27">
        <f t="shared" si="44"/>
        <v>0</v>
      </c>
      <c r="AY44" s="28" t="s">
        <v>60</v>
      </c>
      <c r="AZ44" s="28" t="s">
        <v>102</v>
      </c>
      <c r="BA44" s="13" t="s">
        <v>103</v>
      </c>
      <c r="BC44" s="27">
        <f t="shared" si="45"/>
        <v>0</v>
      </c>
      <c r="BD44" s="27">
        <f t="shared" si="46"/>
        <v>0</v>
      </c>
      <c r="BE44" s="27">
        <v>0</v>
      </c>
      <c r="BF44" s="27">
        <f t="shared" si="47"/>
        <v>0</v>
      </c>
      <c r="BH44" s="33">
        <f t="shared" si="48"/>
        <v>0</v>
      </c>
      <c r="BI44" s="33">
        <f t="shared" si="49"/>
        <v>0</v>
      </c>
      <c r="BJ44" s="33">
        <f t="shared" si="50"/>
        <v>0</v>
      </c>
      <c r="BK44" s="33"/>
      <c r="BL44" s="27">
        <v>18</v>
      </c>
      <c r="BW44" s="27" t="str">
        <f t="shared" si="51"/>
        <v>21</v>
      </c>
      <c r="BX44" s="32" t="s">
        <v>146</v>
      </c>
    </row>
    <row r="45" spans="1:76" ht="15" customHeight="1" x14ac:dyDescent="0.25">
      <c r="A45" s="30" t="s">
        <v>147</v>
      </c>
      <c r="B45" s="31" t="s">
        <v>95</v>
      </c>
      <c r="C45" s="31" t="s">
        <v>86</v>
      </c>
      <c r="D45" s="79" t="s">
        <v>148</v>
      </c>
      <c r="E45" s="79"/>
      <c r="F45" s="31" t="s">
        <v>107</v>
      </c>
      <c r="G45" s="33">
        <v>3</v>
      </c>
      <c r="H45" s="33"/>
      <c r="I45" s="34" t="s">
        <v>58</v>
      </c>
      <c r="J45" s="33">
        <f t="shared" si="26"/>
        <v>0</v>
      </c>
      <c r="K45" s="33">
        <f t="shared" si="27"/>
        <v>0</v>
      </c>
      <c r="L45" s="33">
        <f t="shared" si="28"/>
        <v>0</v>
      </c>
      <c r="M45" s="33">
        <f t="shared" si="29"/>
        <v>0</v>
      </c>
      <c r="N45" s="33">
        <v>0</v>
      </c>
      <c r="O45" s="33">
        <f t="shared" si="30"/>
        <v>0</v>
      </c>
      <c r="P45" s="35"/>
      <c r="Z45" s="27">
        <f t="shared" si="31"/>
        <v>0</v>
      </c>
      <c r="AB45" s="27">
        <f t="shared" si="32"/>
        <v>0</v>
      </c>
      <c r="AC45" s="27">
        <f t="shared" si="33"/>
        <v>0</v>
      </c>
      <c r="AD45" s="27">
        <f t="shared" si="34"/>
        <v>0</v>
      </c>
      <c r="AE45" s="27">
        <f t="shared" si="35"/>
        <v>0</v>
      </c>
      <c r="AF45" s="27">
        <f t="shared" si="36"/>
        <v>0</v>
      </c>
      <c r="AG45" s="27">
        <f t="shared" si="37"/>
        <v>0</v>
      </c>
      <c r="AH45" s="27">
        <f t="shared" si="38"/>
        <v>0</v>
      </c>
      <c r="AI45" s="13" t="s">
        <v>95</v>
      </c>
      <c r="AJ45" s="33">
        <f t="shared" si="39"/>
        <v>0</v>
      </c>
      <c r="AK45" s="33">
        <f t="shared" si="40"/>
        <v>0</v>
      </c>
      <c r="AL45" s="33">
        <f t="shared" si="41"/>
        <v>0</v>
      </c>
      <c r="AN45" s="27">
        <v>21</v>
      </c>
      <c r="AO45" s="27">
        <f t="shared" si="52"/>
        <v>0</v>
      </c>
      <c r="AP45" s="27">
        <f t="shared" si="53"/>
        <v>0</v>
      </c>
      <c r="AQ45" s="34" t="s">
        <v>54</v>
      </c>
      <c r="AV45" s="27">
        <f t="shared" si="42"/>
        <v>0</v>
      </c>
      <c r="AW45" s="27">
        <f t="shared" si="43"/>
        <v>0</v>
      </c>
      <c r="AX45" s="27">
        <f t="shared" si="44"/>
        <v>0</v>
      </c>
      <c r="AY45" s="28" t="s">
        <v>60</v>
      </c>
      <c r="AZ45" s="28" t="s">
        <v>102</v>
      </c>
      <c r="BA45" s="13" t="s">
        <v>103</v>
      </c>
      <c r="BC45" s="27">
        <f t="shared" si="45"/>
        <v>0</v>
      </c>
      <c r="BD45" s="27">
        <f t="shared" si="46"/>
        <v>0</v>
      </c>
      <c r="BE45" s="27">
        <v>0</v>
      </c>
      <c r="BF45" s="27">
        <f t="shared" si="47"/>
        <v>0</v>
      </c>
      <c r="BH45" s="33">
        <f t="shared" si="48"/>
        <v>0</v>
      </c>
      <c r="BI45" s="33">
        <f t="shared" si="49"/>
        <v>0</v>
      </c>
      <c r="BJ45" s="33">
        <f t="shared" si="50"/>
        <v>0</v>
      </c>
      <c r="BK45" s="33"/>
      <c r="BL45" s="27">
        <v>18</v>
      </c>
      <c r="BW45" s="27" t="str">
        <f t="shared" si="51"/>
        <v>21</v>
      </c>
      <c r="BX45" s="32" t="s">
        <v>148</v>
      </c>
    </row>
    <row r="46" spans="1:76" ht="15" customHeight="1" x14ac:dyDescent="0.25">
      <c r="A46" s="30" t="s">
        <v>149</v>
      </c>
      <c r="B46" s="31" t="s">
        <v>95</v>
      </c>
      <c r="C46" s="31" t="s">
        <v>86</v>
      </c>
      <c r="D46" s="79" t="s">
        <v>150</v>
      </c>
      <c r="E46" s="79"/>
      <c r="F46" s="31" t="s">
        <v>120</v>
      </c>
      <c r="G46" s="33">
        <v>15</v>
      </c>
      <c r="H46" s="33"/>
      <c r="I46" s="34" t="s">
        <v>58</v>
      </c>
      <c r="J46" s="33">
        <f t="shared" si="26"/>
        <v>0</v>
      </c>
      <c r="K46" s="33">
        <f t="shared" si="27"/>
        <v>0</v>
      </c>
      <c r="L46" s="33">
        <f t="shared" si="28"/>
        <v>0</v>
      </c>
      <c r="M46" s="33">
        <f t="shared" si="29"/>
        <v>0</v>
      </c>
      <c r="N46" s="33">
        <v>0</v>
      </c>
      <c r="O46" s="33">
        <f t="shared" si="30"/>
        <v>0</v>
      </c>
      <c r="P46" s="35"/>
      <c r="Z46" s="27">
        <f t="shared" si="31"/>
        <v>0</v>
      </c>
      <c r="AB46" s="27">
        <f t="shared" si="32"/>
        <v>0</v>
      </c>
      <c r="AC46" s="27">
        <f t="shared" si="33"/>
        <v>0</v>
      </c>
      <c r="AD46" s="27">
        <f t="shared" si="34"/>
        <v>0</v>
      </c>
      <c r="AE46" s="27">
        <f t="shared" si="35"/>
        <v>0</v>
      </c>
      <c r="AF46" s="27">
        <f t="shared" si="36"/>
        <v>0</v>
      </c>
      <c r="AG46" s="27">
        <f t="shared" si="37"/>
        <v>0</v>
      </c>
      <c r="AH46" s="27">
        <f t="shared" si="38"/>
        <v>0</v>
      </c>
      <c r="AI46" s="13" t="s">
        <v>95</v>
      </c>
      <c r="AJ46" s="33">
        <f t="shared" si="39"/>
        <v>0</v>
      </c>
      <c r="AK46" s="33">
        <f t="shared" si="40"/>
        <v>0</v>
      </c>
      <c r="AL46" s="33">
        <f t="shared" si="41"/>
        <v>0</v>
      </c>
      <c r="AN46" s="27">
        <v>21</v>
      </c>
      <c r="AO46" s="27">
        <f t="shared" si="52"/>
        <v>0</v>
      </c>
      <c r="AP46" s="27">
        <f t="shared" si="53"/>
        <v>0</v>
      </c>
      <c r="AQ46" s="34" t="s">
        <v>54</v>
      </c>
      <c r="AV46" s="27">
        <f t="shared" si="42"/>
        <v>0</v>
      </c>
      <c r="AW46" s="27">
        <f t="shared" si="43"/>
        <v>0</v>
      </c>
      <c r="AX46" s="27">
        <f t="shared" si="44"/>
        <v>0</v>
      </c>
      <c r="AY46" s="28" t="s">
        <v>60</v>
      </c>
      <c r="AZ46" s="28" t="s">
        <v>102</v>
      </c>
      <c r="BA46" s="13" t="s">
        <v>103</v>
      </c>
      <c r="BC46" s="27">
        <f t="shared" si="45"/>
        <v>0</v>
      </c>
      <c r="BD46" s="27">
        <f t="shared" si="46"/>
        <v>0</v>
      </c>
      <c r="BE46" s="27">
        <v>0</v>
      </c>
      <c r="BF46" s="27">
        <f t="shared" si="47"/>
        <v>0</v>
      </c>
      <c r="BH46" s="33">
        <f t="shared" si="48"/>
        <v>0</v>
      </c>
      <c r="BI46" s="33">
        <f t="shared" si="49"/>
        <v>0</v>
      </c>
      <c r="BJ46" s="33">
        <f t="shared" si="50"/>
        <v>0</v>
      </c>
      <c r="BK46" s="33"/>
      <c r="BL46" s="27">
        <v>18</v>
      </c>
      <c r="BW46" s="27" t="str">
        <f t="shared" si="51"/>
        <v>21</v>
      </c>
      <c r="BX46" s="32" t="s">
        <v>150</v>
      </c>
    </row>
    <row r="47" spans="1:76" ht="15" customHeight="1" x14ac:dyDescent="0.25">
      <c r="A47" s="30" t="s">
        <v>151</v>
      </c>
      <c r="B47" s="31" t="s">
        <v>95</v>
      </c>
      <c r="C47" s="31" t="s">
        <v>86</v>
      </c>
      <c r="D47" s="79" t="s">
        <v>152</v>
      </c>
      <c r="E47" s="79"/>
      <c r="F47" s="31" t="s">
        <v>88</v>
      </c>
      <c r="G47" s="33">
        <v>0.6</v>
      </c>
      <c r="H47" s="33"/>
      <c r="I47" s="34" t="s">
        <v>58</v>
      </c>
      <c r="J47" s="33">
        <f t="shared" si="26"/>
        <v>0</v>
      </c>
      <c r="K47" s="33">
        <f t="shared" si="27"/>
        <v>0</v>
      </c>
      <c r="L47" s="33">
        <f t="shared" si="28"/>
        <v>0</v>
      </c>
      <c r="M47" s="33">
        <f t="shared" si="29"/>
        <v>0</v>
      </c>
      <c r="N47" s="33">
        <v>1E-3</v>
      </c>
      <c r="O47" s="33">
        <f t="shared" si="30"/>
        <v>5.9999999999999995E-4</v>
      </c>
      <c r="P47" s="35"/>
      <c r="Z47" s="27">
        <f t="shared" si="31"/>
        <v>0</v>
      </c>
      <c r="AB47" s="27">
        <f t="shared" si="32"/>
        <v>0</v>
      </c>
      <c r="AC47" s="27">
        <f t="shared" si="33"/>
        <v>0</v>
      </c>
      <c r="AD47" s="27">
        <f t="shared" si="34"/>
        <v>0</v>
      </c>
      <c r="AE47" s="27">
        <f t="shared" si="35"/>
        <v>0</v>
      </c>
      <c r="AF47" s="27">
        <f t="shared" si="36"/>
        <v>0</v>
      </c>
      <c r="AG47" s="27">
        <f t="shared" si="37"/>
        <v>0</v>
      </c>
      <c r="AH47" s="27">
        <f t="shared" si="38"/>
        <v>0</v>
      </c>
      <c r="AI47" s="13" t="s">
        <v>95</v>
      </c>
      <c r="AJ47" s="33">
        <f t="shared" si="39"/>
        <v>0</v>
      </c>
      <c r="AK47" s="33">
        <f t="shared" si="40"/>
        <v>0</v>
      </c>
      <c r="AL47" s="33">
        <f t="shared" si="41"/>
        <v>0</v>
      </c>
      <c r="AN47" s="27">
        <v>21</v>
      </c>
      <c r="AO47" s="27">
        <f t="shared" si="52"/>
        <v>0</v>
      </c>
      <c r="AP47" s="27">
        <f t="shared" si="53"/>
        <v>0</v>
      </c>
      <c r="AQ47" s="34" t="s">
        <v>54</v>
      </c>
      <c r="AV47" s="27">
        <f t="shared" si="42"/>
        <v>0</v>
      </c>
      <c r="AW47" s="27">
        <f t="shared" si="43"/>
        <v>0</v>
      </c>
      <c r="AX47" s="27">
        <f t="shared" si="44"/>
        <v>0</v>
      </c>
      <c r="AY47" s="28" t="s">
        <v>60</v>
      </c>
      <c r="AZ47" s="28" t="s">
        <v>102</v>
      </c>
      <c r="BA47" s="13" t="s">
        <v>103</v>
      </c>
      <c r="BC47" s="27">
        <f t="shared" si="45"/>
        <v>0</v>
      </c>
      <c r="BD47" s="27">
        <f t="shared" si="46"/>
        <v>0</v>
      </c>
      <c r="BE47" s="27">
        <v>0</v>
      </c>
      <c r="BF47" s="27">
        <f t="shared" si="47"/>
        <v>5.9999999999999995E-4</v>
      </c>
      <c r="BH47" s="33">
        <f t="shared" si="48"/>
        <v>0</v>
      </c>
      <c r="BI47" s="33">
        <f t="shared" si="49"/>
        <v>0</v>
      </c>
      <c r="BJ47" s="33">
        <f t="shared" si="50"/>
        <v>0</v>
      </c>
      <c r="BK47" s="33"/>
      <c r="BL47" s="27">
        <v>18</v>
      </c>
      <c r="BW47" s="27" t="str">
        <f t="shared" si="51"/>
        <v>21</v>
      </c>
      <c r="BX47" s="32" t="s">
        <v>152</v>
      </c>
    </row>
    <row r="48" spans="1:76" ht="15" customHeight="1" x14ac:dyDescent="0.25">
      <c r="A48" s="30" t="s">
        <v>153</v>
      </c>
      <c r="B48" s="31" t="s">
        <v>95</v>
      </c>
      <c r="C48" s="31" t="s">
        <v>86</v>
      </c>
      <c r="D48" s="79" t="s">
        <v>154</v>
      </c>
      <c r="E48" s="79"/>
      <c r="F48" s="31" t="s">
        <v>134</v>
      </c>
      <c r="G48" s="33">
        <v>0.21</v>
      </c>
      <c r="H48" s="33"/>
      <c r="I48" s="34" t="s">
        <v>58</v>
      </c>
      <c r="J48" s="33">
        <f t="shared" si="26"/>
        <v>0</v>
      </c>
      <c r="K48" s="33">
        <f t="shared" si="27"/>
        <v>0</v>
      </c>
      <c r="L48" s="33">
        <f t="shared" si="28"/>
        <v>0</v>
      </c>
      <c r="M48" s="33">
        <f t="shared" si="29"/>
        <v>0</v>
      </c>
      <c r="N48" s="33">
        <v>0.1</v>
      </c>
      <c r="O48" s="33">
        <f t="shared" si="30"/>
        <v>2.1000000000000001E-2</v>
      </c>
      <c r="P48" s="35"/>
      <c r="Z48" s="27">
        <f t="shared" si="31"/>
        <v>0</v>
      </c>
      <c r="AB48" s="27">
        <f t="shared" si="32"/>
        <v>0</v>
      </c>
      <c r="AC48" s="27">
        <f t="shared" si="33"/>
        <v>0</v>
      </c>
      <c r="AD48" s="27">
        <f t="shared" si="34"/>
        <v>0</v>
      </c>
      <c r="AE48" s="27">
        <f t="shared" si="35"/>
        <v>0</v>
      </c>
      <c r="AF48" s="27">
        <f t="shared" si="36"/>
        <v>0</v>
      </c>
      <c r="AG48" s="27">
        <f t="shared" si="37"/>
        <v>0</v>
      </c>
      <c r="AH48" s="27">
        <f t="shared" si="38"/>
        <v>0</v>
      </c>
      <c r="AI48" s="13" t="s">
        <v>95</v>
      </c>
      <c r="AJ48" s="33">
        <f t="shared" si="39"/>
        <v>0</v>
      </c>
      <c r="AK48" s="33">
        <f t="shared" si="40"/>
        <v>0</v>
      </c>
      <c r="AL48" s="33">
        <f t="shared" si="41"/>
        <v>0</v>
      </c>
      <c r="AN48" s="27">
        <v>21</v>
      </c>
      <c r="AO48" s="27">
        <f t="shared" si="52"/>
        <v>0</v>
      </c>
      <c r="AP48" s="27">
        <f t="shared" si="53"/>
        <v>0</v>
      </c>
      <c r="AQ48" s="34" t="s">
        <v>54</v>
      </c>
      <c r="AV48" s="27">
        <f t="shared" si="42"/>
        <v>0</v>
      </c>
      <c r="AW48" s="27">
        <f t="shared" si="43"/>
        <v>0</v>
      </c>
      <c r="AX48" s="27">
        <f t="shared" si="44"/>
        <v>0</v>
      </c>
      <c r="AY48" s="28" t="s">
        <v>60</v>
      </c>
      <c r="AZ48" s="28" t="s">
        <v>102</v>
      </c>
      <c r="BA48" s="13" t="s">
        <v>103</v>
      </c>
      <c r="BC48" s="27">
        <f t="shared" si="45"/>
        <v>0</v>
      </c>
      <c r="BD48" s="27">
        <f t="shared" si="46"/>
        <v>0</v>
      </c>
      <c r="BE48" s="27">
        <v>0</v>
      </c>
      <c r="BF48" s="27">
        <f t="shared" si="47"/>
        <v>2.1000000000000001E-2</v>
      </c>
      <c r="BH48" s="33">
        <f t="shared" si="48"/>
        <v>0</v>
      </c>
      <c r="BI48" s="33">
        <f t="shared" si="49"/>
        <v>0</v>
      </c>
      <c r="BJ48" s="33">
        <f t="shared" si="50"/>
        <v>0</v>
      </c>
      <c r="BK48" s="33"/>
      <c r="BL48" s="27">
        <v>18</v>
      </c>
      <c r="BW48" s="27" t="str">
        <f t="shared" si="51"/>
        <v>21</v>
      </c>
      <c r="BX48" s="32" t="s">
        <v>154</v>
      </c>
    </row>
    <row r="49" spans="1:76" ht="15" customHeight="1" x14ac:dyDescent="0.25">
      <c r="A49" s="30" t="s">
        <v>155</v>
      </c>
      <c r="B49" s="31" t="s">
        <v>95</v>
      </c>
      <c r="C49" s="31" t="s">
        <v>156</v>
      </c>
      <c r="D49" s="79" t="s">
        <v>157</v>
      </c>
      <c r="E49" s="79"/>
      <c r="F49" s="31" t="s">
        <v>134</v>
      </c>
      <c r="G49" s="33">
        <v>0.3</v>
      </c>
      <c r="H49" s="33"/>
      <c r="I49" s="34" t="s">
        <v>58</v>
      </c>
      <c r="J49" s="33">
        <f t="shared" si="26"/>
        <v>0</v>
      </c>
      <c r="K49" s="33">
        <f t="shared" si="27"/>
        <v>0</v>
      </c>
      <c r="L49" s="33">
        <f t="shared" si="28"/>
        <v>0</v>
      </c>
      <c r="M49" s="33">
        <f t="shared" si="29"/>
        <v>0</v>
      </c>
      <c r="N49" s="33">
        <v>0</v>
      </c>
      <c r="O49" s="33">
        <f t="shared" si="30"/>
        <v>0</v>
      </c>
      <c r="P49" s="35" t="s">
        <v>59</v>
      </c>
      <c r="Z49" s="27">
        <f t="shared" si="31"/>
        <v>0</v>
      </c>
      <c r="AB49" s="27">
        <f t="shared" si="32"/>
        <v>0</v>
      </c>
      <c r="AC49" s="27">
        <f t="shared" si="33"/>
        <v>0</v>
      </c>
      <c r="AD49" s="27">
        <f t="shared" si="34"/>
        <v>0</v>
      </c>
      <c r="AE49" s="27">
        <f t="shared" si="35"/>
        <v>0</v>
      </c>
      <c r="AF49" s="27">
        <f t="shared" si="36"/>
        <v>0</v>
      </c>
      <c r="AG49" s="27">
        <f t="shared" si="37"/>
        <v>0</v>
      </c>
      <c r="AH49" s="27">
        <f t="shared" si="38"/>
        <v>0</v>
      </c>
      <c r="AI49" s="13" t="s">
        <v>95</v>
      </c>
      <c r="AJ49" s="33">
        <f t="shared" si="39"/>
        <v>0</v>
      </c>
      <c r="AK49" s="33">
        <f t="shared" si="40"/>
        <v>0</v>
      </c>
      <c r="AL49" s="33">
        <f t="shared" si="41"/>
        <v>0</v>
      </c>
      <c r="AN49" s="27">
        <v>21</v>
      </c>
      <c r="AO49" s="27">
        <f t="shared" si="52"/>
        <v>0</v>
      </c>
      <c r="AP49" s="27">
        <f t="shared" si="53"/>
        <v>0</v>
      </c>
      <c r="AQ49" s="34" t="s">
        <v>54</v>
      </c>
      <c r="AV49" s="27">
        <f t="shared" si="42"/>
        <v>0</v>
      </c>
      <c r="AW49" s="27">
        <f t="shared" si="43"/>
        <v>0</v>
      </c>
      <c r="AX49" s="27">
        <f t="shared" si="44"/>
        <v>0</v>
      </c>
      <c r="AY49" s="28" t="s">
        <v>60</v>
      </c>
      <c r="AZ49" s="28" t="s">
        <v>102</v>
      </c>
      <c r="BA49" s="13" t="s">
        <v>103</v>
      </c>
      <c r="BC49" s="27">
        <f t="shared" si="45"/>
        <v>0</v>
      </c>
      <c r="BD49" s="27">
        <f t="shared" si="46"/>
        <v>0</v>
      </c>
      <c r="BE49" s="27">
        <v>0</v>
      </c>
      <c r="BF49" s="27">
        <f t="shared" si="47"/>
        <v>0</v>
      </c>
      <c r="BH49" s="33">
        <f t="shared" si="48"/>
        <v>0</v>
      </c>
      <c r="BI49" s="33">
        <f t="shared" si="49"/>
        <v>0</v>
      </c>
      <c r="BJ49" s="33">
        <f t="shared" si="50"/>
        <v>0</v>
      </c>
      <c r="BK49" s="33"/>
      <c r="BL49" s="27">
        <v>18</v>
      </c>
      <c r="BW49" s="27" t="str">
        <f t="shared" si="51"/>
        <v>21</v>
      </c>
      <c r="BX49" s="32" t="s">
        <v>157</v>
      </c>
    </row>
    <row r="50" spans="1:76" ht="15" customHeight="1" x14ac:dyDescent="0.25">
      <c r="A50" s="30" t="s">
        <v>158</v>
      </c>
      <c r="B50" s="31" t="s">
        <v>95</v>
      </c>
      <c r="C50" s="31" t="s">
        <v>86</v>
      </c>
      <c r="D50" s="79" t="s">
        <v>159</v>
      </c>
      <c r="E50" s="79"/>
      <c r="F50" s="31" t="s">
        <v>107</v>
      </c>
      <c r="G50" s="33">
        <v>3</v>
      </c>
      <c r="H50" s="33"/>
      <c r="I50" s="34" t="s">
        <v>58</v>
      </c>
      <c r="J50" s="33">
        <f t="shared" si="26"/>
        <v>0</v>
      </c>
      <c r="K50" s="33">
        <f t="shared" si="27"/>
        <v>0</v>
      </c>
      <c r="L50" s="33">
        <f t="shared" si="28"/>
        <v>0</v>
      </c>
      <c r="M50" s="33">
        <f t="shared" si="29"/>
        <v>0</v>
      </c>
      <c r="N50" s="33">
        <v>0.1</v>
      </c>
      <c r="O50" s="33">
        <f t="shared" si="30"/>
        <v>0.30000000000000004</v>
      </c>
      <c r="P50" s="35"/>
      <c r="Z50" s="27">
        <f t="shared" si="31"/>
        <v>0</v>
      </c>
      <c r="AB50" s="27">
        <f t="shared" si="32"/>
        <v>0</v>
      </c>
      <c r="AC50" s="27">
        <f t="shared" si="33"/>
        <v>0</v>
      </c>
      <c r="AD50" s="27">
        <f t="shared" si="34"/>
        <v>0</v>
      </c>
      <c r="AE50" s="27">
        <f t="shared" si="35"/>
        <v>0</v>
      </c>
      <c r="AF50" s="27">
        <f t="shared" si="36"/>
        <v>0</v>
      </c>
      <c r="AG50" s="27">
        <f t="shared" si="37"/>
        <v>0</v>
      </c>
      <c r="AH50" s="27">
        <f t="shared" si="38"/>
        <v>0</v>
      </c>
      <c r="AI50" s="13" t="s">
        <v>95</v>
      </c>
      <c r="AJ50" s="33">
        <f t="shared" si="39"/>
        <v>0</v>
      </c>
      <c r="AK50" s="33">
        <f t="shared" si="40"/>
        <v>0</v>
      </c>
      <c r="AL50" s="33">
        <f t="shared" si="41"/>
        <v>0</v>
      </c>
      <c r="AN50" s="27">
        <v>21</v>
      </c>
      <c r="AO50" s="27">
        <f t="shared" si="52"/>
        <v>0</v>
      </c>
      <c r="AP50" s="27">
        <f t="shared" si="53"/>
        <v>0</v>
      </c>
      <c r="AQ50" s="34" t="s">
        <v>54</v>
      </c>
      <c r="AV50" s="27">
        <f t="shared" si="42"/>
        <v>0</v>
      </c>
      <c r="AW50" s="27">
        <f t="shared" si="43"/>
        <v>0</v>
      </c>
      <c r="AX50" s="27">
        <f t="shared" si="44"/>
        <v>0</v>
      </c>
      <c r="AY50" s="28" t="s">
        <v>60</v>
      </c>
      <c r="AZ50" s="28" t="s">
        <v>102</v>
      </c>
      <c r="BA50" s="13" t="s">
        <v>103</v>
      </c>
      <c r="BC50" s="27">
        <f t="shared" si="45"/>
        <v>0</v>
      </c>
      <c r="BD50" s="27">
        <f t="shared" si="46"/>
        <v>0</v>
      </c>
      <c r="BE50" s="27">
        <v>0</v>
      </c>
      <c r="BF50" s="27">
        <f t="shared" si="47"/>
        <v>0.30000000000000004</v>
      </c>
      <c r="BH50" s="33">
        <f t="shared" si="48"/>
        <v>0</v>
      </c>
      <c r="BI50" s="33">
        <f t="shared" si="49"/>
        <v>0</v>
      </c>
      <c r="BJ50" s="33">
        <f t="shared" si="50"/>
        <v>0</v>
      </c>
      <c r="BK50" s="33"/>
      <c r="BL50" s="27">
        <v>18</v>
      </c>
      <c r="BW50" s="27" t="str">
        <f t="shared" si="51"/>
        <v>21</v>
      </c>
      <c r="BX50" s="32" t="s">
        <v>159</v>
      </c>
    </row>
    <row r="51" spans="1:76" ht="15" customHeight="1" x14ac:dyDescent="0.25">
      <c r="A51" s="22"/>
      <c r="B51" s="23" t="s">
        <v>160</v>
      </c>
      <c r="C51" s="23"/>
      <c r="D51" s="77" t="s">
        <v>161</v>
      </c>
      <c r="E51" s="77"/>
      <c r="F51" s="24" t="s">
        <v>4</v>
      </c>
      <c r="G51" s="24" t="s">
        <v>4</v>
      </c>
      <c r="H51" s="24"/>
      <c r="I51" s="24" t="s">
        <v>4</v>
      </c>
      <c r="J51" s="6">
        <f>J52</f>
        <v>0</v>
      </c>
      <c r="K51" s="6">
        <f>K52</f>
        <v>0</v>
      </c>
      <c r="L51" s="6">
        <f>L52</f>
        <v>0</v>
      </c>
      <c r="M51" s="6">
        <f>M52</f>
        <v>0</v>
      </c>
      <c r="N51" s="13"/>
      <c r="O51" s="6">
        <f>O52</f>
        <v>0</v>
      </c>
      <c r="P51" s="25"/>
    </row>
    <row r="52" spans="1:76" hidden="1" x14ac:dyDescent="0.25">
      <c r="A52" s="22"/>
      <c r="B52" s="23" t="s">
        <v>160</v>
      </c>
      <c r="C52" s="23" t="s">
        <v>53</v>
      </c>
      <c r="D52" s="77"/>
      <c r="E52" s="77"/>
      <c r="F52" s="24" t="s">
        <v>4</v>
      </c>
      <c r="G52" s="24" t="s">
        <v>4</v>
      </c>
      <c r="H52" s="24"/>
      <c r="I52" s="24" t="s">
        <v>4</v>
      </c>
      <c r="J52" s="6">
        <f>SUM(J53:J53)</f>
        <v>0</v>
      </c>
      <c r="K52" s="6">
        <f>SUM(K53:K53)</f>
        <v>0</v>
      </c>
      <c r="L52" s="6">
        <f>SUM(L53:L53)</f>
        <v>0</v>
      </c>
      <c r="M52" s="6">
        <f>SUM(M53:M53)</f>
        <v>0</v>
      </c>
      <c r="N52" s="13"/>
      <c r="O52" s="6">
        <f>SUM(O53:O53)</f>
        <v>0</v>
      </c>
      <c r="P52" s="25"/>
      <c r="AI52" s="13" t="s">
        <v>160</v>
      </c>
      <c r="AS52" s="6">
        <f>SUM(AJ53:AJ53)</f>
        <v>0</v>
      </c>
      <c r="AT52" s="6">
        <f>SUM(AK53:AK53)</f>
        <v>0</v>
      </c>
      <c r="AU52" s="6">
        <f>SUM(AL53:AL53)</f>
        <v>0</v>
      </c>
    </row>
    <row r="53" spans="1:76" ht="24.75" customHeight="1" x14ac:dyDescent="0.25">
      <c r="A53" s="36" t="s">
        <v>162</v>
      </c>
      <c r="B53" s="37" t="s">
        <v>160</v>
      </c>
      <c r="C53" s="37" t="s">
        <v>163</v>
      </c>
      <c r="D53" s="78" t="s">
        <v>164</v>
      </c>
      <c r="E53" s="78"/>
      <c r="F53" s="37" t="s">
        <v>165</v>
      </c>
      <c r="G53" s="38">
        <v>16</v>
      </c>
      <c r="H53" s="38"/>
      <c r="I53" s="39" t="s">
        <v>58</v>
      </c>
      <c r="J53" s="38">
        <f>G53*AO53</f>
        <v>0</v>
      </c>
      <c r="K53" s="38">
        <f>G53*AP53</f>
        <v>0</v>
      </c>
      <c r="L53" s="38">
        <f>G53*H53</f>
        <v>0</v>
      </c>
      <c r="M53" s="38">
        <f>L53*(1+BW53/100)</f>
        <v>0</v>
      </c>
      <c r="N53" s="38">
        <v>0</v>
      </c>
      <c r="O53" s="38">
        <f>G53*N53</f>
        <v>0</v>
      </c>
      <c r="P53" s="40"/>
      <c r="Z53" s="27">
        <f>IF(AQ53="5",BJ53,0)</f>
        <v>0</v>
      </c>
      <c r="AB53" s="27">
        <f>IF(AQ53="1",BH53,0)</f>
        <v>0</v>
      </c>
      <c r="AC53" s="27">
        <f>IF(AQ53="1",BI53,0)</f>
        <v>0</v>
      </c>
      <c r="AD53" s="27">
        <f>IF(AQ53="7",BH53,0)</f>
        <v>0</v>
      </c>
      <c r="AE53" s="27">
        <f>IF(AQ53="7",BI53,0)</f>
        <v>0</v>
      </c>
      <c r="AF53" s="27">
        <f>IF(AQ53="2",BH53,0)</f>
        <v>0</v>
      </c>
      <c r="AG53" s="27">
        <f>IF(AQ53="2",BI53,0)</f>
        <v>0</v>
      </c>
      <c r="AH53" s="27">
        <f>IF(AQ53="0",BJ53,0)</f>
        <v>0</v>
      </c>
      <c r="AI53" s="13" t="s">
        <v>160</v>
      </c>
      <c r="AJ53" s="27">
        <f>IF(AN53=0,L53,0)</f>
        <v>0</v>
      </c>
      <c r="AK53" s="27">
        <f>IF(AN53=21,L53,0)</f>
        <v>0</v>
      </c>
      <c r="AL53" s="27">
        <f>IF(AN53=21,L53,0)</f>
        <v>0</v>
      </c>
      <c r="AN53" s="27">
        <v>21</v>
      </c>
      <c r="AO53" s="27">
        <f>H53*0</f>
        <v>0</v>
      </c>
      <c r="AP53" s="27">
        <f>H53*(1-0)</f>
        <v>0</v>
      </c>
      <c r="AQ53" s="28" t="s">
        <v>54</v>
      </c>
      <c r="AV53" s="27">
        <f>AW53+AX53</f>
        <v>0</v>
      </c>
      <c r="AW53" s="27">
        <f>G53*AO53</f>
        <v>0</v>
      </c>
      <c r="AX53" s="27">
        <f>G53*AP53</f>
        <v>0</v>
      </c>
      <c r="AY53" s="28" t="s">
        <v>60</v>
      </c>
      <c r="AZ53" s="28" t="s">
        <v>166</v>
      </c>
      <c r="BA53" s="13" t="s">
        <v>167</v>
      </c>
      <c r="BC53" s="27">
        <f>AW53+AX53</f>
        <v>0</v>
      </c>
      <c r="BD53" s="27">
        <f>H53/(100-BE53)*100</f>
        <v>0</v>
      </c>
      <c r="BE53" s="27">
        <v>0</v>
      </c>
      <c r="BF53" s="27">
        <f>O53</f>
        <v>0</v>
      </c>
      <c r="BH53" s="27">
        <f>G53*AO53</f>
        <v>0</v>
      </c>
      <c r="BI53" s="27">
        <f>G53*AP53</f>
        <v>0</v>
      </c>
      <c r="BJ53" s="27">
        <f>G53*H53</f>
        <v>0</v>
      </c>
      <c r="BK53" s="27"/>
      <c r="BL53" s="27">
        <v>18</v>
      </c>
      <c r="BW53" s="27" t="str">
        <f>I53</f>
        <v>21</v>
      </c>
      <c r="BX53" s="4" t="s">
        <v>164</v>
      </c>
    </row>
    <row r="54" spans="1:76" ht="15" customHeight="1" x14ac:dyDescent="0.25">
      <c r="A54" s="22"/>
      <c r="B54" s="23" t="s">
        <v>168</v>
      </c>
      <c r="C54" s="23"/>
      <c r="D54" s="77" t="s">
        <v>169</v>
      </c>
      <c r="E54" s="77"/>
      <c r="F54" s="24" t="s">
        <v>4</v>
      </c>
      <c r="G54" s="24" t="s">
        <v>4</v>
      </c>
      <c r="H54" s="24"/>
      <c r="I54" s="24" t="s">
        <v>4</v>
      </c>
      <c r="J54" s="6">
        <f>J55</f>
        <v>0</v>
      </c>
      <c r="K54" s="6">
        <f>K55</f>
        <v>0</v>
      </c>
      <c r="L54" s="6">
        <f>L55</f>
        <v>0</v>
      </c>
      <c r="M54" s="6">
        <f>M55</f>
        <v>0</v>
      </c>
      <c r="N54" s="13"/>
      <c r="O54" s="6">
        <f>O55</f>
        <v>5.9440000000000008</v>
      </c>
      <c r="P54" s="25"/>
    </row>
    <row r="55" spans="1:76" hidden="1" x14ac:dyDescent="0.25">
      <c r="A55" s="22"/>
      <c r="B55" s="23" t="s">
        <v>168</v>
      </c>
      <c r="C55" s="23" t="s">
        <v>53</v>
      </c>
      <c r="D55" s="77"/>
      <c r="E55" s="77"/>
      <c r="F55" s="24" t="s">
        <v>4</v>
      </c>
      <c r="G55" s="24" t="s">
        <v>4</v>
      </c>
      <c r="H55" s="24"/>
      <c r="I55" s="24" t="s">
        <v>4</v>
      </c>
      <c r="J55" s="6">
        <f>SUM(J56:J72)</f>
        <v>0</v>
      </c>
      <c r="K55" s="6">
        <f>SUM(K56:K72)</f>
        <v>0</v>
      </c>
      <c r="L55" s="6">
        <f>SUM(L56:L72)</f>
        <v>0</v>
      </c>
      <c r="M55" s="6">
        <f>SUM(M56:M72)</f>
        <v>0</v>
      </c>
      <c r="N55" s="13"/>
      <c r="O55" s="6">
        <f>SUM(O56:O72)</f>
        <v>5.9440000000000008</v>
      </c>
      <c r="P55" s="25"/>
      <c r="AI55" s="13" t="s">
        <v>168</v>
      </c>
      <c r="AS55" s="6">
        <f>SUM(AJ56:AJ72)</f>
        <v>0</v>
      </c>
      <c r="AT55" s="6">
        <f>SUM(AK56:AK72)</f>
        <v>0</v>
      </c>
      <c r="AU55" s="6">
        <f>SUM(AL56:AL72)</f>
        <v>0</v>
      </c>
    </row>
    <row r="56" spans="1:76" ht="15" customHeight="1" x14ac:dyDescent="0.25">
      <c r="A56" s="36" t="s">
        <v>170</v>
      </c>
      <c r="B56" s="37" t="s">
        <v>168</v>
      </c>
      <c r="C56" s="37" t="s">
        <v>171</v>
      </c>
      <c r="D56" s="78" t="s">
        <v>172</v>
      </c>
      <c r="E56" s="78"/>
      <c r="F56" s="37" t="s">
        <v>173</v>
      </c>
      <c r="G56" s="38">
        <v>8</v>
      </c>
      <c r="H56" s="38"/>
      <c r="I56" s="39" t="s">
        <v>58</v>
      </c>
      <c r="J56" s="38">
        <f t="shared" ref="J56:J72" si="54">G56*AO56</f>
        <v>0</v>
      </c>
      <c r="K56" s="38">
        <f t="shared" ref="K56:K72" si="55">G56*AP56</f>
        <v>0</v>
      </c>
      <c r="L56" s="38">
        <f t="shared" ref="L56:L72" si="56">G56*H56</f>
        <v>0</v>
      </c>
      <c r="M56" s="38">
        <f t="shared" ref="M56:M72" si="57">L56*(1+BW56/100)</f>
        <v>0</v>
      </c>
      <c r="N56" s="38">
        <v>0</v>
      </c>
      <c r="O56" s="38">
        <f t="shared" ref="O56:O72" si="58">G56*N56</f>
        <v>0</v>
      </c>
      <c r="P56" s="40"/>
      <c r="Z56" s="27">
        <f t="shared" ref="Z56:Z72" si="59">IF(AQ56="5",BJ56,0)</f>
        <v>0</v>
      </c>
      <c r="AB56" s="27">
        <f t="shared" ref="AB56:AB72" si="60">IF(AQ56="1",BH56,0)</f>
        <v>0</v>
      </c>
      <c r="AC56" s="27">
        <f t="shared" ref="AC56:AC72" si="61">IF(AQ56="1",BI56,0)</f>
        <v>0</v>
      </c>
      <c r="AD56" s="27">
        <f t="shared" ref="AD56:AD72" si="62">IF(AQ56="7",BH56,0)</f>
        <v>0</v>
      </c>
      <c r="AE56" s="27">
        <f t="shared" ref="AE56:AE72" si="63">IF(AQ56="7",BI56,0)</f>
        <v>0</v>
      </c>
      <c r="AF56" s="27">
        <f t="shared" ref="AF56:AF72" si="64">IF(AQ56="2",BH56,0)</f>
        <v>0</v>
      </c>
      <c r="AG56" s="27">
        <f t="shared" ref="AG56:AG72" si="65">IF(AQ56="2",BI56,0)</f>
        <v>0</v>
      </c>
      <c r="AH56" s="27">
        <f t="shared" ref="AH56:AH72" si="66">IF(AQ56="0",BJ56,0)</f>
        <v>0</v>
      </c>
      <c r="AI56" s="13" t="s">
        <v>168</v>
      </c>
      <c r="AJ56" s="27">
        <f t="shared" ref="AJ56:AJ72" si="67">IF(AN56=0,L56,0)</f>
        <v>0</v>
      </c>
      <c r="AK56" s="27">
        <f t="shared" ref="AK56:AK72" si="68">IF(AN56=21,L56,0)</f>
        <v>0</v>
      </c>
      <c r="AL56" s="27">
        <f t="shared" ref="AL56:AL72" si="69">IF(AN56=21,L56,0)</f>
        <v>0</v>
      </c>
      <c r="AN56" s="27">
        <v>21</v>
      </c>
      <c r="AO56" s="27">
        <f t="shared" ref="AO56:AO63" si="70">H56*0</f>
        <v>0</v>
      </c>
      <c r="AP56" s="27">
        <f t="shared" ref="AP56:AP63" si="71">H56*(1-0)</f>
        <v>0</v>
      </c>
      <c r="AQ56" s="28" t="s">
        <v>54</v>
      </c>
      <c r="AV56" s="27">
        <f t="shared" ref="AV56:AV72" si="72">AW56+AX56</f>
        <v>0</v>
      </c>
      <c r="AW56" s="27">
        <f t="shared" ref="AW56:AW72" si="73">G56*AO56</f>
        <v>0</v>
      </c>
      <c r="AX56" s="27">
        <f t="shared" ref="AX56:AX72" si="74">G56*AP56</f>
        <v>0</v>
      </c>
      <c r="AY56" s="28" t="s">
        <v>60</v>
      </c>
      <c r="AZ56" s="28" t="s">
        <v>174</v>
      </c>
      <c r="BA56" s="13" t="s">
        <v>175</v>
      </c>
      <c r="BC56" s="27">
        <f t="shared" ref="BC56:BC72" si="75">AW56+AX56</f>
        <v>0</v>
      </c>
      <c r="BD56" s="27">
        <f t="shared" ref="BD56:BD72" si="76">H56/(100-BE56)*100</f>
        <v>0</v>
      </c>
      <c r="BE56" s="27">
        <v>0</v>
      </c>
      <c r="BF56" s="27">
        <f t="shared" ref="BF56:BF72" si="77">O56</f>
        <v>0</v>
      </c>
      <c r="BH56" s="27">
        <f t="shared" ref="BH56:BH72" si="78">G56*AO56</f>
        <v>0</v>
      </c>
      <c r="BI56" s="27">
        <f t="shared" ref="BI56:BI72" si="79">G56*AP56</f>
        <v>0</v>
      </c>
      <c r="BJ56" s="27">
        <f t="shared" ref="BJ56:BJ72" si="80">G56*H56</f>
        <v>0</v>
      </c>
      <c r="BK56" s="27"/>
      <c r="BL56" s="27">
        <v>18</v>
      </c>
      <c r="BW56" s="27" t="str">
        <f t="shared" ref="BW56:BW72" si="81">I56</f>
        <v>21</v>
      </c>
      <c r="BX56" s="4" t="s">
        <v>172</v>
      </c>
    </row>
    <row r="57" spans="1:76" ht="24.75" customHeight="1" x14ac:dyDescent="0.25">
      <c r="A57" s="26" t="s">
        <v>176</v>
      </c>
      <c r="B57" s="3" t="s">
        <v>168</v>
      </c>
      <c r="C57" s="3" t="s">
        <v>163</v>
      </c>
      <c r="D57" s="73" t="s">
        <v>164</v>
      </c>
      <c r="E57" s="73"/>
      <c r="F57" s="3" t="s">
        <v>165</v>
      </c>
      <c r="G57" s="27">
        <v>8</v>
      </c>
      <c r="H57" s="27"/>
      <c r="I57" s="28" t="s">
        <v>58</v>
      </c>
      <c r="J57" s="27">
        <f t="shared" si="54"/>
        <v>0</v>
      </c>
      <c r="K57" s="27">
        <f t="shared" si="55"/>
        <v>0</v>
      </c>
      <c r="L57" s="27">
        <f t="shared" si="56"/>
        <v>0</v>
      </c>
      <c r="M57" s="27">
        <f t="shared" si="57"/>
        <v>0</v>
      </c>
      <c r="N57" s="27">
        <v>0</v>
      </c>
      <c r="O57" s="27">
        <f t="shared" si="58"/>
        <v>0</v>
      </c>
      <c r="P57" s="29"/>
      <c r="Z57" s="27">
        <f t="shared" si="59"/>
        <v>0</v>
      </c>
      <c r="AB57" s="27">
        <f t="shared" si="60"/>
        <v>0</v>
      </c>
      <c r="AC57" s="27">
        <f t="shared" si="61"/>
        <v>0</v>
      </c>
      <c r="AD57" s="27">
        <f t="shared" si="62"/>
        <v>0</v>
      </c>
      <c r="AE57" s="27">
        <f t="shared" si="63"/>
        <v>0</v>
      </c>
      <c r="AF57" s="27">
        <f t="shared" si="64"/>
        <v>0</v>
      </c>
      <c r="AG57" s="27">
        <f t="shared" si="65"/>
        <v>0</v>
      </c>
      <c r="AH57" s="27">
        <f t="shared" si="66"/>
        <v>0</v>
      </c>
      <c r="AI57" s="13" t="s">
        <v>168</v>
      </c>
      <c r="AJ57" s="27">
        <f t="shared" si="67"/>
        <v>0</v>
      </c>
      <c r="AK57" s="27">
        <f t="shared" si="68"/>
        <v>0</v>
      </c>
      <c r="AL57" s="27">
        <f t="shared" si="69"/>
        <v>0</v>
      </c>
      <c r="AN57" s="27">
        <v>21</v>
      </c>
      <c r="AO57" s="27">
        <f t="shared" si="70"/>
        <v>0</v>
      </c>
      <c r="AP57" s="27">
        <f t="shared" si="71"/>
        <v>0</v>
      </c>
      <c r="AQ57" s="28" t="s">
        <v>54</v>
      </c>
      <c r="AV57" s="27">
        <f t="shared" si="72"/>
        <v>0</v>
      </c>
      <c r="AW57" s="27">
        <f t="shared" si="73"/>
        <v>0</v>
      </c>
      <c r="AX57" s="27">
        <f t="shared" si="74"/>
        <v>0</v>
      </c>
      <c r="AY57" s="28" t="s">
        <v>60</v>
      </c>
      <c r="AZ57" s="28" t="s">
        <v>174</v>
      </c>
      <c r="BA57" s="13" t="s">
        <v>175</v>
      </c>
      <c r="BC57" s="27">
        <f t="shared" si="75"/>
        <v>0</v>
      </c>
      <c r="BD57" s="27">
        <f t="shared" si="76"/>
        <v>0</v>
      </c>
      <c r="BE57" s="27">
        <v>0</v>
      </c>
      <c r="BF57" s="27">
        <f t="shared" si="77"/>
        <v>0</v>
      </c>
      <c r="BH57" s="27">
        <f t="shared" si="78"/>
        <v>0</v>
      </c>
      <c r="BI57" s="27">
        <f t="shared" si="79"/>
        <v>0</v>
      </c>
      <c r="BJ57" s="27">
        <f t="shared" si="80"/>
        <v>0</v>
      </c>
      <c r="BK57" s="27"/>
      <c r="BL57" s="27">
        <v>18</v>
      </c>
      <c r="BW57" s="27" t="str">
        <f t="shared" si="81"/>
        <v>21</v>
      </c>
      <c r="BX57" s="4" t="s">
        <v>164</v>
      </c>
    </row>
    <row r="58" spans="1:76" ht="15" customHeight="1" x14ac:dyDescent="0.25">
      <c r="A58" s="36" t="s">
        <v>177</v>
      </c>
      <c r="B58" s="37" t="s">
        <v>168</v>
      </c>
      <c r="C58" s="37" t="s">
        <v>178</v>
      </c>
      <c r="D58" s="78" t="s">
        <v>179</v>
      </c>
      <c r="E58" s="78"/>
      <c r="F58" s="37" t="s">
        <v>173</v>
      </c>
      <c r="G58" s="38">
        <v>8</v>
      </c>
      <c r="H58" s="38"/>
      <c r="I58" s="39" t="s">
        <v>58</v>
      </c>
      <c r="J58" s="38">
        <f t="shared" si="54"/>
        <v>0</v>
      </c>
      <c r="K58" s="38">
        <f t="shared" si="55"/>
        <v>0</v>
      </c>
      <c r="L58" s="38">
        <f t="shared" si="56"/>
        <v>0</v>
      </c>
      <c r="M58" s="38">
        <f t="shared" si="57"/>
        <v>0</v>
      </c>
      <c r="N58" s="38">
        <v>0</v>
      </c>
      <c r="O58" s="38">
        <f t="shared" si="58"/>
        <v>0</v>
      </c>
      <c r="P58" s="40"/>
      <c r="Z58" s="27">
        <f t="shared" si="59"/>
        <v>0</v>
      </c>
      <c r="AB58" s="27">
        <f t="shared" si="60"/>
        <v>0</v>
      </c>
      <c r="AC58" s="27">
        <f t="shared" si="61"/>
        <v>0</v>
      </c>
      <c r="AD58" s="27">
        <f t="shared" si="62"/>
        <v>0</v>
      </c>
      <c r="AE58" s="27">
        <f t="shared" si="63"/>
        <v>0</v>
      </c>
      <c r="AF58" s="27">
        <f t="shared" si="64"/>
        <v>0</v>
      </c>
      <c r="AG58" s="27">
        <f t="shared" si="65"/>
        <v>0</v>
      </c>
      <c r="AH58" s="27">
        <f t="shared" si="66"/>
        <v>0</v>
      </c>
      <c r="AI58" s="13" t="s">
        <v>168</v>
      </c>
      <c r="AJ58" s="27">
        <f t="shared" si="67"/>
        <v>0</v>
      </c>
      <c r="AK58" s="27">
        <f t="shared" si="68"/>
        <v>0</v>
      </c>
      <c r="AL58" s="27">
        <f t="shared" si="69"/>
        <v>0</v>
      </c>
      <c r="AN58" s="27">
        <v>21</v>
      </c>
      <c r="AO58" s="27">
        <f t="shared" si="70"/>
        <v>0</v>
      </c>
      <c r="AP58" s="27">
        <f t="shared" si="71"/>
        <v>0</v>
      </c>
      <c r="AQ58" s="28" t="s">
        <v>54</v>
      </c>
      <c r="AV58" s="27">
        <f t="shared" si="72"/>
        <v>0</v>
      </c>
      <c r="AW58" s="27">
        <f t="shared" si="73"/>
        <v>0</v>
      </c>
      <c r="AX58" s="27">
        <f t="shared" si="74"/>
        <v>0</v>
      </c>
      <c r="AY58" s="28" t="s">
        <v>60</v>
      </c>
      <c r="AZ58" s="28" t="s">
        <v>174</v>
      </c>
      <c r="BA58" s="13" t="s">
        <v>175</v>
      </c>
      <c r="BC58" s="27">
        <f t="shared" si="75"/>
        <v>0</v>
      </c>
      <c r="BD58" s="27">
        <f t="shared" si="76"/>
        <v>0</v>
      </c>
      <c r="BE58" s="27">
        <v>0</v>
      </c>
      <c r="BF58" s="27">
        <f t="shared" si="77"/>
        <v>0</v>
      </c>
      <c r="BH58" s="27">
        <f t="shared" si="78"/>
        <v>0</v>
      </c>
      <c r="BI58" s="27">
        <f t="shared" si="79"/>
        <v>0</v>
      </c>
      <c r="BJ58" s="27">
        <f t="shared" si="80"/>
        <v>0</v>
      </c>
      <c r="BK58" s="27"/>
      <c r="BL58" s="27">
        <v>18</v>
      </c>
      <c r="BW58" s="27" t="str">
        <f t="shared" si="81"/>
        <v>21</v>
      </c>
      <c r="BX58" s="4" t="s">
        <v>179</v>
      </c>
    </row>
    <row r="59" spans="1:76" ht="15" customHeight="1" x14ac:dyDescent="0.25">
      <c r="A59" s="36" t="s">
        <v>180</v>
      </c>
      <c r="B59" s="37" t="s">
        <v>168</v>
      </c>
      <c r="C59" s="37" t="s">
        <v>181</v>
      </c>
      <c r="D59" s="78" t="s">
        <v>182</v>
      </c>
      <c r="E59" s="78"/>
      <c r="F59" s="37" t="s">
        <v>134</v>
      </c>
      <c r="G59" s="38">
        <v>3.2</v>
      </c>
      <c r="H59" s="38"/>
      <c r="I59" s="39" t="s">
        <v>58</v>
      </c>
      <c r="J59" s="38">
        <f t="shared" si="54"/>
        <v>0</v>
      </c>
      <c r="K59" s="38">
        <f t="shared" si="55"/>
        <v>0</v>
      </c>
      <c r="L59" s="38">
        <f t="shared" si="56"/>
        <v>0</v>
      </c>
      <c r="M59" s="38">
        <f t="shared" si="57"/>
        <v>0</v>
      </c>
      <c r="N59" s="38">
        <v>0</v>
      </c>
      <c r="O59" s="38">
        <f t="shared" si="58"/>
        <v>0</v>
      </c>
      <c r="P59" s="40" t="s">
        <v>59</v>
      </c>
      <c r="Z59" s="27">
        <f t="shared" si="59"/>
        <v>0</v>
      </c>
      <c r="AB59" s="27">
        <f t="shared" si="60"/>
        <v>0</v>
      </c>
      <c r="AC59" s="27">
        <f t="shared" si="61"/>
        <v>0</v>
      </c>
      <c r="AD59" s="27">
        <f t="shared" si="62"/>
        <v>0</v>
      </c>
      <c r="AE59" s="27">
        <f t="shared" si="63"/>
        <v>0</v>
      </c>
      <c r="AF59" s="27">
        <f t="shared" si="64"/>
        <v>0</v>
      </c>
      <c r="AG59" s="27">
        <f t="shared" si="65"/>
        <v>0</v>
      </c>
      <c r="AH59" s="27">
        <f t="shared" si="66"/>
        <v>0</v>
      </c>
      <c r="AI59" s="13" t="s">
        <v>168</v>
      </c>
      <c r="AJ59" s="27">
        <f t="shared" si="67"/>
        <v>0</v>
      </c>
      <c r="AK59" s="27">
        <f t="shared" si="68"/>
        <v>0</v>
      </c>
      <c r="AL59" s="27">
        <f t="shared" si="69"/>
        <v>0</v>
      </c>
      <c r="AN59" s="27">
        <v>21</v>
      </c>
      <c r="AO59" s="27">
        <f t="shared" si="70"/>
        <v>0</v>
      </c>
      <c r="AP59" s="27">
        <f t="shared" si="71"/>
        <v>0</v>
      </c>
      <c r="AQ59" s="28" t="s">
        <v>54</v>
      </c>
      <c r="AV59" s="27">
        <f t="shared" si="72"/>
        <v>0</v>
      </c>
      <c r="AW59" s="27">
        <f t="shared" si="73"/>
        <v>0</v>
      </c>
      <c r="AX59" s="27">
        <f t="shared" si="74"/>
        <v>0</v>
      </c>
      <c r="AY59" s="28" t="s">
        <v>60</v>
      </c>
      <c r="AZ59" s="28" t="s">
        <v>174</v>
      </c>
      <c r="BA59" s="13" t="s">
        <v>175</v>
      </c>
      <c r="BC59" s="27">
        <f t="shared" si="75"/>
        <v>0</v>
      </c>
      <c r="BD59" s="27">
        <f t="shared" si="76"/>
        <v>0</v>
      </c>
      <c r="BE59" s="27">
        <v>0</v>
      </c>
      <c r="BF59" s="27">
        <f t="shared" si="77"/>
        <v>0</v>
      </c>
      <c r="BH59" s="27">
        <f t="shared" si="78"/>
        <v>0</v>
      </c>
      <c r="BI59" s="27">
        <f t="shared" si="79"/>
        <v>0</v>
      </c>
      <c r="BJ59" s="27">
        <f t="shared" si="80"/>
        <v>0</v>
      </c>
      <c r="BK59" s="27"/>
      <c r="BL59" s="27">
        <v>18</v>
      </c>
      <c r="BW59" s="27" t="str">
        <f t="shared" si="81"/>
        <v>21</v>
      </c>
      <c r="BX59" s="4" t="s">
        <v>182</v>
      </c>
    </row>
    <row r="60" spans="1:76" ht="15" customHeight="1" x14ac:dyDescent="0.25">
      <c r="A60" s="36" t="s">
        <v>183</v>
      </c>
      <c r="B60" s="37" t="s">
        <v>168</v>
      </c>
      <c r="C60" s="37" t="s">
        <v>184</v>
      </c>
      <c r="D60" s="78" t="s">
        <v>185</v>
      </c>
      <c r="E60" s="78"/>
      <c r="F60" s="37" t="s">
        <v>134</v>
      </c>
      <c r="G60" s="38">
        <v>4</v>
      </c>
      <c r="H60" s="38"/>
      <c r="I60" s="39" t="s">
        <v>58</v>
      </c>
      <c r="J60" s="38">
        <f t="shared" si="54"/>
        <v>0</v>
      </c>
      <c r="K60" s="38">
        <f t="shared" si="55"/>
        <v>0</v>
      </c>
      <c r="L60" s="38">
        <f t="shared" si="56"/>
        <v>0</v>
      </c>
      <c r="M60" s="38">
        <f t="shared" si="57"/>
        <v>0</v>
      </c>
      <c r="N60" s="38">
        <v>0</v>
      </c>
      <c r="O60" s="38">
        <f t="shared" si="58"/>
        <v>0</v>
      </c>
      <c r="P60" s="40" t="s">
        <v>59</v>
      </c>
      <c r="Z60" s="27">
        <f t="shared" si="59"/>
        <v>0</v>
      </c>
      <c r="AB60" s="27">
        <f t="shared" si="60"/>
        <v>0</v>
      </c>
      <c r="AC60" s="27">
        <f t="shared" si="61"/>
        <v>0</v>
      </c>
      <c r="AD60" s="27">
        <f t="shared" si="62"/>
        <v>0</v>
      </c>
      <c r="AE60" s="27">
        <f t="shared" si="63"/>
        <v>0</v>
      </c>
      <c r="AF60" s="27">
        <f t="shared" si="64"/>
        <v>0</v>
      </c>
      <c r="AG60" s="27">
        <f t="shared" si="65"/>
        <v>0</v>
      </c>
      <c r="AH60" s="27">
        <f t="shared" si="66"/>
        <v>0</v>
      </c>
      <c r="AI60" s="13" t="s">
        <v>168</v>
      </c>
      <c r="AJ60" s="27">
        <f t="shared" si="67"/>
        <v>0</v>
      </c>
      <c r="AK60" s="27">
        <f t="shared" si="68"/>
        <v>0</v>
      </c>
      <c r="AL60" s="27">
        <f t="shared" si="69"/>
        <v>0</v>
      </c>
      <c r="AN60" s="27">
        <v>21</v>
      </c>
      <c r="AO60" s="27">
        <f t="shared" si="70"/>
        <v>0</v>
      </c>
      <c r="AP60" s="27">
        <f t="shared" si="71"/>
        <v>0</v>
      </c>
      <c r="AQ60" s="28" t="s">
        <v>54</v>
      </c>
      <c r="AV60" s="27">
        <f t="shared" si="72"/>
        <v>0</v>
      </c>
      <c r="AW60" s="27">
        <f t="shared" si="73"/>
        <v>0</v>
      </c>
      <c r="AX60" s="27">
        <f t="shared" si="74"/>
        <v>0</v>
      </c>
      <c r="AY60" s="28" t="s">
        <v>60</v>
      </c>
      <c r="AZ60" s="28" t="s">
        <v>174</v>
      </c>
      <c r="BA60" s="13" t="s">
        <v>175</v>
      </c>
      <c r="BC60" s="27">
        <f t="shared" si="75"/>
        <v>0</v>
      </c>
      <c r="BD60" s="27">
        <f t="shared" si="76"/>
        <v>0</v>
      </c>
      <c r="BE60" s="27">
        <v>0</v>
      </c>
      <c r="BF60" s="27">
        <f t="shared" si="77"/>
        <v>0</v>
      </c>
      <c r="BH60" s="27">
        <f t="shared" si="78"/>
        <v>0</v>
      </c>
      <c r="BI60" s="27">
        <f t="shared" si="79"/>
        <v>0</v>
      </c>
      <c r="BJ60" s="27">
        <f t="shared" si="80"/>
        <v>0</v>
      </c>
      <c r="BK60" s="27"/>
      <c r="BL60" s="27">
        <v>18</v>
      </c>
      <c r="BW60" s="27" t="str">
        <f t="shared" si="81"/>
        <v>21</v>
      </c>
      <c r="BX60" s="4" t="s">
        <v>185</v>
      </c>
    </row>
    <row r="61" spans="1:76" ht="15" customHeight="1" x14ac:dyDescent="0.25">
      <c r="A61" s="36" t="s">
        <v>186</v>
      </c>
      <c r="B61" s="37" t="s">
        <v>168</v>
      </c>
      <c r="C61" s="37" t="s">
        <v>187</v>
      </c>
      <c r="D61" s="78" t="s">
        <v>188</v>
      </c>
      <c r="E61" s="78"/>
      <c r="F61" s="37" t="s">
        <v>134</v>
      </c>
      <c r="G61" s="38">
        <v>3.2</v>
      </c>
      <c r="H61" s="38"/>
      <c r="I61" s="39" t="s">
        <v>58</v>
      </c>
      <c r="J61" s="38">
        <f t="shared" si="54"/>
        <v>0</v>
      </c>
      <c r="K61" s="38">
        <f t="shared" si="55"/>
        <v>0</v>
      </c>
      <c r="L61" s="38">
        <f t="shared" si="56"/>
        <v>0</v>
      </c>
      <c r="M61" s="38">
        <f t="shared" si="57"/>
        <v>0</v>
      </c>
      <c r="N61" s="38">
        <v>0</v>
      </c>
      <c r="O61" s="38">
        <f t="shared" si="58"/>
        <v>0</v>
      </c>
      <c r="P61" s="40" t="s">
        <v>59</v>
      </c>
      <c r="Z61" s="27">
        <f t="shared" si="59"/>
        <v>0</v>
      </c>
      <c r="AB61" s="27">
        <f t="shared" si="60"/>
        <v>0</v>
      </c>
      <c r="AC61" s="27">
        <f t="shared" si="61"/>
        <v>0</v>
      </c>
      <c r="AD61" s="27">
        <f t="shared" si="62"/>
        <v>0</v>
      </c>
      <c r="AE61" s="27">
        <f t="shared" si="63"/>
        <v>0</v>
      </c>
      <c r="AF61" s="27">
        <f t="shared" si="64"/>
        <v>0</v>
      </c>
      <c r="AG61" s="27">
        <f t="shared" si="65"/>
        <v>0</v>
      </c>
      <c r="AH61" s="27">
        <f t="shared" si="66"/>
        <v>0</v>
      </c>
      <c r="AI61" s="13" t="s">
        <v>168</v>
      </c>
      <c r="AJ61" s="27">
        <f t="shared" si="67"/>
        <v>0</v>
      </c>
      <c r="AK61" s="27">
        <f t="shared" si="68"/>
        <v>0</v>
      </c>
      <c r="AL61" s="27">
        <f t="shared" si="69"/>
        <v>0</v>
      </c>
      <c r="AN61" s="27">
        <v>21</v>
      </c>
      <c r="AO61" s="27">
        <f t="shared" si="70"/>
        <v>0</v>
      </c>
      <c r="AP61" s="27">
        <f t="shared" si="71"/>
        <v>0</v>
      </c>
      <c r="AQ61" s="28" t="s">
        <v>54</v>
      </c>
      <c r="AV61" s="27">
        <f t="shared" si="72"/>
        <v>0</v>
      </c>
      <c r="AW61" s="27">
        <f t="shared" si="73"/>
        <v>0</v>
      </c>
      <c r="AX61" s="27">
        <f t="shared" si="74"/>
        <v>0</v>
      </c>
      <c r="AY61" s="28" t="s">
        <v>60</v>
      </c>
      <c r="AZ61" s="28" t="s">
        <v>174</v>
      </c>
      <c r="BA61" s="13" t="s">
        <v>175</v>
      </c>
      <c r="BC61" s="27">
        <f t="shared" si="75"/>
        <v>0</v>
      </c>
      <c r="BD61" s="27">
        <f t="shared" si="76"/>
        <v>0</v>
      </c>
      <c r="BE61" s="27">
        <v>0</v>
      </c>
      <c r="BF61" s="27">
        <f t="shared" si="77"/>
        <v>0</v>
      </c>
      <c r="BH61" s="27">
        <f t="shared" si="78"/>
        <v>0</v>
      </c>
      <c r="BI61" s="27">
        <f t="shared" si="79"/>
        <v>0</v>
      </c>
      <c r="BJ61" s="27">
        <f t="shared" si="80"/>
        <v>0</v>
      </c>
      <c r="BK61" s="27"/>
      <c r="BL61" s="27">
        <v>18</v>
      </c>
      <c r="BW61" s="27" t="str">
        <f t="shared" si="81"/>
        <v>21</v>
      </c>
      <c r="BX61" s="4" t="s">
        <v>188</v>
      </c>
    </row>
    <row r="62" spans="1:76" ht="15" customHeight="1" x14ac:dyDescent="0.25">
      <c r="A62" s="36" t="s">
        <v>189</v>
      </c>
      <c r="B62" s="37" t="s">
        <v>168</v>
      </c>
      <c r="C62" s="37" t="s">
        <v>190</v>
      </c>
      <c r="D62" s="78" t="s">
        <v>191</v>
      </c>
      <c r="E62" s="78"/>
      <c r="F62" s="37" t="s">
        <v>134</v>
      </c>
      <c r="G62" s="38">
        <v>3.2</v>
      </c>
      <c r="H62" s="38"/>
      <c r="I62" s="39" t="s">
        <v>58</v>
      </c>
      <c r="J62" s="38">
        <f t="shared" si="54"/>
        <v>0</v>
      </c>
      <c r="K62" s="38">
        <f t="shared" si="55"/>
        <v>0</v>
      </c>
      <c r="L62" s="38">
        <f t="shared" si="56"/>
        <v>0</v>
      </c>
      <c r="M62" s="38">
        <f t="shared" si="57"/>
        <v>0</v>
      </c>
      <c r="N62" s="38">
        <v>0</v>
      </c>
      <c r="O62" s="38">
        <f t="shared" si="58"/>
        <v>0</v>
      </c>
      <c r="P62" s="40" t="s">
        <v>59</v>
      </c>
      <c r="Z62" s="27">
        <f t="shared" si="59"/>
        <v>0</v>
      </c>
      <c r="AB62" s="27">
        <f t="shared" si="60"/>
        <v>0</v>
      </c>
      <c r="AC62" s="27">
        <f t="shared" si="61"/>
        <v>0</v>
      </c>
      <c r="AD62" s="27">
        <f t="shared" si="62"/>
        <v>0</v>
      </c>
      <c r="AE62" s="27">
        <f t="shared" si="63"/>
        <v>0</v>
      </c>
      <c r="AF62" s="27">
        <f t="shared" si="64"/>
        <v>0</v>
      </c>
      <c r="AG62" s="27">
        <f t="shared" si="65"/>
        <v>0</v>
      </c>
      <c r="AH62" s="27">
        <f t="shared" si="66"/>
        <v>0</v>
      </c>
      <c r="AI62" s="13" t="s">
        <v>168</v>
      </c>
      <c r="AJ62" s="27">
        <f t="shared" si="67"/>
        <v>0</v>
      </c>
      <c r="AK62" s="27">
        <f t="shared" si="68"/>
        <v>0</v>
      </c>
      <c r="AL62" s="27">
        <f t="shared" si="69"/>
        <v>0</v>
      </c>
      <c r="AN62" s="27">
        <v>21</v>
      </c>
      <c r="AO62" s="27">
        <f t="shared" si="70"/>
        <v>0</v>
      </c>
      <c r="AP62" s="27">
        <f t="shared" si="71"/>
        <v>0</v>
      </c>
      <c r="AQ62" s="28" t="s">
        <v>54</v>
      </c>
      <c r="AV62" s="27">
        <f t="shared" si="72"/>
        <v>0</v>
      </c>
      <c r="AW62" s="27">
        <f t="shared" si="73"/>
        <v>0</v>
      </c>
      <c r="AX62" s="27">
        <f t="shared" si="74"/>
        <v>0</v>
      </c>
      <c r="AY62" s="28" t="s">
        <v>60</v>
      </c>
      <c r="AZ62" s="28" t="s">
        <v>174</v>
      </c>
      <c r="BA62" s="13" t="s">
        <v>175</v>
      </c>
      <c r="BC62" s="27">
        <f t="shared" si="75"/>
        <v>0</v>
      </c>
      <c r="BD62" s="27">
        <f t="shared" si="76"/>
        <v>0</v>
      </c>
      <c r="BE62" s="27">
        <v>0</v>
      </c>
      <c r="BF62" s="27">
        <f t="shared" si="77"/>
        <v>0</v>
      </c>
      <c r="BH62" s="27">
        <f t="shared" si="78"/>
        <v>0</v>
      </c>
      <c r="BI62" s="27">
        <f t="shared" si="79"/>
        <v>0</v>
      </c>
      <c r="BJ62" s="27">
        <f t="shared" si="80"/>
        <v>0</v>
      </c>
      <c r="BK62" s="27"/>
      <c r="BL62" s="27">
        <v>18</v>
      </c>
      <c r="BW62" s="27" t="str">
        <f t="shared" si="81"/>
        <v>21</v>
      </c>
      <c r="BX62" s="4" t="s">
        <v>191</v>
      </c>
    </row>
    <row r="63" spans="1:76" ht="15" customHeight="1" x14ac:dyDescent="0.25">
      <c r="A63" s="36" t="s">
        <v>192</v>
      </c>
      <c r="B63" s="37" t="s">
        <v>168</v>
      </c>
      <c r="C63" s="37" t="s">
        <v>193</v>
      </c>
      <c r="D63" s="78" t="s">
        <v>194</v>
      </c>
      <c r="E63" s="78"/>
      <c r="F63" s="37" t="s">
        <v>57</v>
      </c>
      <c r="G63" s="38">
        <v>8</v>
      </c>
      <c r="H63" s="38"/>
      <c r="I63" s="39" t="s">
        <v>58</v>
      </c>
      <c r="J63" s="38">
        <f t="shared" si="54"/>
        <v>0</v>
      </c>
      <c r="K63" s="38">
        <f t="shared" si="55"/>
        <v>0</v>
      </c>
      <c r="L63" s="38">
        <f t="shared" si="56"/>
        <v>0</v>
      </c>
      <c r="M63" s="38">
        <f t="shared" si="57"/>
        <v>0</v>
      </c>
      <c r="N63" s="38">
        <v>0</v>
      </c>
      <c r="O63" s="38">
        <f t="shared" si="58"/>
        <v>0</v>
      </c>
      <c r="P63" s="40" t="s">
        <v>59</v>
      </c>
      <c r="Z63" s="27">
        <f t="shared" si="59"/>
        <v>0</v>
      </c>
      <c r="AB63" s="27">
        <f t="shared" si="60"/>
        <v>0</v>
      </c>
      <c r="AC63" s="27">
        <f t="shared" si="61"/>
        <v>0</v>
      </c>
      <c r="AD63" s="27">
        <f t="shared" si="62"/>
        <v>0</v>
      </c>
      <c r="AE63" s="27">
        <f t="shared" si="63"/>
        <v>0</v>
      </c>
      <c r="AF63" s="27">
        <f t="shared" si="64"/>
        <v>0</v>
      </c>
      <c r="AG63" s="27">
        <f t="shared" si="65"/>
        <v>0</v>
      </c>
      <c r="AH63" s="27">
        <f t="shared" si="66"/>
        <v>0</v>
      </c>
      <c r="AI63" s="13" t="s">
        <v>168</v>
      </c>
      <c r="AJ63" s="27">
        <f t="shared" si="67"/>
        <v>0</v>
      </c>
      <c r="AK63" s="27">
        <f t="shared" si="68"/>
        <v>0</v>
      </c>
      <c r="AL63" s="27">
        <f t="shared" si="69"/>
        <v>0</v>
      </c>
      <c r="AN63" s="27">
        <v>21</v>
      </c>
      <c r="AO63" s="27">
        <f t="shared" si="70"/>
        <v>0</v>
      </c>
      <c r="AP63" s="27">
        <f t="shared" si="71"/>
        <v>0</v>
      </c>
      <c r="AQ63" s="28" t="s">
        <v>54</v>
      </c>
      <c r="AV63" s="27">
        <f t="shared" si="72"/>
        <v>0</v>
      </c>
      <c r="AW63" s="27">
        <f t="shared" si="73"/>
        <v>0</v>
      </c>
      <c r="AX63" s="27">
        <f t="shared" si="74"/>
        <v>0</v>
      </c>
      <c r="AY63" s="28" t="s">
        <v>60</v>
      </c>
      <c r="AZ63" s="28" t="s">
        <v>174</v>
      </c>
      <c r="BA63" s="13" t="s">
        <v>175</v>
      </c>
      <c r="BC63" s="27">
        <f t="shared" si="75"/>
        <v>0</v>
      </c>
      <c r="BD63" s="27">
        <f t="shared" si="76"/>
        <v>0</v>
      </c>
      <c r="BE63" s="27">
        <v>0</v>
      </c>
      <c r="BF63" s="27">
        <f t="shared" si="77"/>
        <v>0</v>
      </c>
      <c r="BH63" s="27">
        <f t="shared" si="78"/>
        <v>0</v>
      </c>
      <c r="BI63" s="27">
        <f t="shared" si="79"/>
        <v>0</v>
      </c>
      <c r="BJ63" s="27">
        <f t="shared" si="80"/>
        <v>0</v>
      </c>
      <c r="BK63" s="27"/>
      <c r="BL63" s="27">
        <v>18</v>
      </c>
      <c r="BW63" s="27" t="str">
        <f t="shared" si="81"/>
        <v>21</v>
      </c>
      <c r="BX63" s="4" t="s">
        <v>194</v>
      </c>
    </row>
    <row r="64" spans="1:76" ht="15" customHeight="1" x14ac:dyDescent="0.25">
      <c r="A64" s="36" t="s">
        <v>195</v>
      </c>
      <c r="B64" s="37" t="s">
        <v>168</v>
      </c>
      <c r="C64" s="37" t="s">
        <v>196</v>
      </c>
      <c r="D64" s="78" t="s">
        <v>197</v>
      </c>
      <c r="E64" s="78"/>
      <c r="F64" s="37" t="s">
        <v>57</v>
      </c>
      <c r="G64" s="38">
        <v>8</v>
      </c>
      <c r="H64" s="38"/>
      <c r="I64" s="39" t="s">
        <v>58</v>
      </c>
      <c r="J64" s="38">
        <f t="shared" si="54"/>
        <v>0</v>
      </c>
      <c r="K64" s="38">
        <f t="shared" si="55"/>
        <v>0</v>
      </c>
      <c r="L64" s="38">
        <f t="shared" si="56"/>
        <v>0</v>
      </c>
      <c r="M64" s="38">
        <f t="shared" si="57"/>
        <v>0</v>
      </c>
      <c r="N64" s="38">
        <v>0.2024</v>
      </c>
      <c r="O64" s="38">
        <f t="shared" si="58"/>
        <v>1.6192</v>
      </c>
      <c r="P64" s="40" t="s">
        <v>59</v>
      </c>
      <c r="Z64" s="27">
        <f t="shared" si="59"/>
        <v>0</v>
      </c>
      <c r="AB64" s="27">
        <f t="shared" si="60"/>
        <v>0</v>
      </c>
      <c r="AC64" s="27">
        <f t="shared" si="61"/>
        <v>0</v>
      </c>
      <c r="AD64" s="27">
        <f t="shared" si="62"/>
        <v>0</v>
      </c>
      <c r="AE64" s="27">
        <f t="shared" si="63"/>
        <v>0</v>
      </c>
      <c r="AF64" s="27">
        <f t="shared" si="64"/>
        <v>0</v>
      </c>
      <c r="AG64" s="27">
        <f t="shared" si="65"/>
        <v>0</v>
      </c>
      <c r="AH64" s="27">
        <f t="shared" si="66"/>
        <v>0</v>
      </c>
      <c r="AI64" s="13" t="s">
        <v>168</v>
      </c>
      <c r="AJ64" s="27">
        <f t="shared" si="67"/>
        <v>0</v>
      </c>
      <c r="AK64" s="27">
        <f t="shared" si="68"/>
        <v>0</v>
      </c>
      <c r="AL64" s="27">
        <f t="shared" si="69"/>
        <v>0</v>
      </c>
      <c r="AN64" s="27">
        <v>21</v>
      </c>
      <c r="AO64" s="27">
        <f>H64*0.812074643</f>
        <v>0</v>
      </c>
      <c r="AP64" s="27">
        <f>H64*(1-0.812074643)</f>
        <v>0</v>
      </c>
      <c r="AQ64" s="28" t="s">
        <v>54</v>
      </c>
      <c r="AV64" s="27">
        <f t="shared" si="72"/>
        <v>0</v>
      </c>
      <c r="AW64" s="27">
        <f t="shared" si="73"/>
        <v>0</v>
      </c>
      <c r="AX64" s="27">
        <f t="shared" si="74"/>
        <v>0</v>
      </c>
      <c r="AY64" s="28" t="s">
        <v>60</v>
      </c>
      <c r="AZ64" s="28" t="s">
        <v>174</v>
      </c>
      <c r="BA64" s="13" t="s">
        <v>175</v>
      </c>
      <c r="BC64" s="27">
        <f t="shared" si="75"/>
        <v>0</v>
      </c>
      <c r="BD64" s="27">
        <f t="shared" si="76"/>
        <v>0</v>
      </c>
      <c r="BE64" s="27">
        <v>0</v>
      </c>
      <c r="BF64" s="27">
        <f t="shared" si="77"/>
        <v>1.6192</v>
      </c>
      <c r="BH64" s="27">
        <f t="shared" si="78"/>
        <v>0</v>
      </c>
      <c r="BI64" s="27">
        <f t="shared" si="79"/>
        <v>0</v>
      </c>
      <c r="BJ64" s="27">
        <f t="shared" si="80"/>
        <v>0</v>
      </c>
      <c r="BK64" s="27"/>
      <c r="BL64" s="27">
        <v>18</v>
      </c>
      <c r="BW64" s="27" t="str">
        <f t="shared" si="81"/>
        <v>21</v>
      </c>
      <c r="BX64" s="4" t="s">
        <v>197</v>
      </c>
    </row>
    <row r="65" spans="1:76" ht="15" customHeight="1" x14ac:dyDescent="0.25">
      <c r="A65" s="36" t="s">
        <v>198</v>
      </c>
      <c r="B65" s="37" t="s">
        <v>168</v>
      </c>
      <c r="C65" s="37" t="s">
        <v>199</v>
      </c>
      <c r="D65" s="78" t="s">
        <v>200</v>
      </c>
      <c r="E65" s="78"/>
      <c r="F65" s="37" t="s">
        <v>57</v>
      </c>
      <c r="G65" s="38">
        <v>8</v>
      </c>
      <c r="H65" s="38"/>
      <c r="I65" s="39" t="s">
        <v>58</v>
      </c>
      <c r="J65" s="38">
        <f t="shared" si="54"/>
        <v>0</v>
      </c>
      <c r="K65" s="38">
        <f t="shared" si="55"/>
        <v>0</v>
      </c>
      <c r="L65" s="38">
        <f t="shared" si="56"/>
        <v>0</v>
      </c>
      <c r="M65" s="38">
        <f t="shared" si="57"/>
        <v>0</v>
      </c>
      <c r="N65" s="38">
        <v>0.23</v>
      </c>
      <c r="O65" s="38">
        <f t="shared" si="58"/>
        <v>1.84</v>
      </c>
      <c r="P65" s="40" t="s">
        <v>59</v>
      </c>
      <c r="Z65" s="27">
        <f t="shared" si="59"/>
        <v>0</v>
      </c>
      <c r="AB65" s="27">
        <f t="shared" si="60"/>
        <v>0</v>
      </c>
      <c r="AC65" s="27">
        <f t="shared" si="61"/>
        <v>0</v>
      </c>
      <c r="AD65" s="27">
        <f t="shared" si="62"/>
        <v>0</v>
      </c>
      <c r="AE65" s="27">
        <f t="shared" si="63"/>
        <v>0</v>
      </c>
      <c r="AF65" s="27">
        <f t="shared" si="64"/>
        <v>0</v>
      </c>
      <c r="AG65" s="27">
        <f t="shared" si="65"/>
        <v>0</v>
      </c>
      <c r="AH65" s="27">
        <f t="shared" si="66"/>
        <v>0</v>
      </c>
      <c r="AI65" s="13" t="s">
        <v>168</v>
      </c>
      <c r="AJ65" s="27">
        <f t="shared" si="67"/>
        <v>0</v>
      </c>
      <c r="AK65" s="27">
        <f t="shared" si="68"/>
        <v>0</v>
      </c>
      <c r="AL65" s="27">
        <f t="shared" si="69"/>
        <v>0</v>
      </c>
      <c r="AN65" s="27">
        <v>21</v>
      </c>
      <c r="AO65" s="27">
        <f>H65*0.801142945</f>
        <v>0</v>
      </c>
      <c r="AP65" s="27">
        <f>H65*(1-0.801142945)</f>
        <v>0</v>
      </c>
      <c r="AQ65" s="28" t="s">
        <v>54</v>
      </c>
      <c r="AV65" s="27">
        <f t="shared" si="72"/>
        <v>0</v>
      </c>
      <c r="AW65" s="27">
        <f t="shared" si="73"/>
        <v>0</v>
      </c>
      <c r="AX65" s="27">
        <f t="shared" si="74"/>
        <v>0</v>
      </c>
      <c r="AY65" s="28" t="s">
        <v>60</v>
      </c>
      <c r="AZ65" s="28" t="s">
        <v>174</v>
      </c>
      <c r="BA65" s="13" t="s">
        <v>175</v>
      </c>
      <c r="BC65" s="27">
        <f t="shared" si="75"/>
        <v>0</v>
      </c>
      <c r="BD65" s="27">
        <f t="shared" si="76"/>
        <v>0</v>
      </c>
      <c r="BE65" s="27">
        <v>0</v>
      </c>
      <c r="BF65" s="27">
        <f t="shared" si="77"/>
        <v>1.84</v>
      </c>
      <c r="BH65" s="27">
        <f t="shared" si="78"/>
        <v>0</v>
      </c>
      <c r="BI65" s="27">
        <f t="shared" si="79"/>
        <v>0</v>
      </c>
      <c r="BJ65" s="27">
        <f t="shared" si="80"/>
        <v>0</v>
      </c>
      <c r="BK65" s="27"/>
      <c r="BL65" s="27">
        <v>18</v>
      </c>
      <c r="BW65" s="27" t="str">
        <f t="shared" si="81"/>
        <v>21</v>
      </c>
      <c r="BX65" s="4" t="s">
        <v>200</v>
      </c>
    </row>
    <row r="66" spans="1:76" ht="15" customHeight="1" x14ac:dyDescent="0.25">
      <c r="A66" s="36" t="s">
        <v>201</v>
      </c>
      <c r="B66" s="37" t="s">
        <v>168</v>
      </c>
      <c r="C66" s="37" t="s">
        <v>202</v>
      </c>
      <c r="D66" s="78" t="s">
        <v>203</v>
      </c>
      <c r="E66" s="78"/>
      <c r="F66" s="37" t="s">
        <v>57</v>
      </c>
      <c r="G66" s="38">
        <v>8</v>
      </c>
      <c r="H66" s="38"/>
      <c r="I66" s="39" t="s">
        <v>58</v>
      </c>
      <c r="J66" s="38">
        <f t="shared" si="54"/>
        <v>0</v>
      </c>
      <c r="K66" s="38">
        <f t="shared" si="55"/>
        <v>0</v>
      </c>
      <c r="L66" s="38">
        <f t="shared" si="56"/>
        <v>0</v>
      </c>
      <c r="M66" s="38">
        <f t="shared" si="57"/>
        <v>0</v>
      </c>
      <c r="N66" s="38">
        <v>0.13800000000000001</v>
      </c>
      <c r="O66" s="38">
        <f t="shared" si="58"/>
        <v>1.1040000000000001</v>
      </c>
      <c r="P66" s="40" t="s">
        <v>59</v>
      </c>
      <c r="Z66" s="27">
        <f t="shared" si="59"/>
        <v>0</v>
      </c>
      <c r="AB66" s="27">
        <f t="shared" si="60"/>
        <v>0</v>
      </c>
      <c r="AC66" s="27">
        <f t="shared" si="61"/>
        <v>0</v>
      </c>
      <c r="AD66" s="27">
        <f t="shared" si="62"/>
        <v>0</v>
      </c>
      <c r="AE66" s="27">
        <f t="shared" si="63"/>
        <v>0</v>
      </c>
      <c r="AF66" s="27">
        <f t="shared" si="64"/>
        <v>0</v>
      </c>
      <c r="AG66" s="27">
        <f t="shared" si="65"/>
        <v>0</v>
      </c>
      <c r="AH66" s="27">
        <f t="shared" si="66"/>
        <v>0</v>
      </c>
      <c r="AI66" s="13" t="s">
        <v>168</v>
      </c>
      <c r="AJ66" s="27">
        <f t="shared" si="67"/>
        <v>0</v>
      </c>
      <c r="AK66" s="27">
        <f t="shared" si="68"/>
        <v>0</v>
      </c>
      <c r="AL66" s="27">
        <f t="shared" si="69"/>
        <v>0</v>
      </c>
      <c r="AN66" s="27">
        <v>21</v>
      </c>
      <c r="AO66" s="27">
        <f>H66*0.69791792</f>
        <v>0</v>
      </c>
      <c r="AP66" s="27">
        <f>H66*(1-0.69791792)</f>
        <v>0</v>
      </c>
      <c r="AQ66" s="28" t="s">
        <v>54</v>
      </c>
      <c r="AV66" s="27">
        <f t="shared" si="72"/>
        <v>0</v>
      </c>
      <c r="AW66" s="27">
        <f t="shared" si="73"/>
        <v>0</v>
      </c>
      <c r="AX66" s="27">
        <f t="shared" si="74"/>
        <v>0</v>
      </c>
      <c r="AY66" s="28" t="s">
        <v>60</v>
      </c>
      <c r="AZ66" s="28" t="s">
        <v>174</v>
      </c>
      <c r="BA66" s="13" t="s">
        <v>175</v>
      </c>
      <c r="BC66" s="27">
        <f t="shared" si="75"/>
        <v>0</v>
      </c>
      <c r="BD66" s="27">
        <f t="shared" si="76"/>
        <v>0</v>
      </c>
      <c r="BE66" s="27">
        <v>0</v>
      </c>
      <c r="BF66" s="27">
        <f t="shared" si="77"/>
        <v>1.1040000000000001</v>
      </c>
      <c r="BH66" s="27">
        <f t="shared" si="78"/>
        <v>0</v>
      </c>
      <c r="BI66" s="27">
        <f t="shared" si="79"/>
        <v>0</v>
      </c>
      <c r="BJ66" s="27">
        <f t="shared" si="80"/>
        <v>0</v>
      </c>
      <c r="BK66" s="27"/>
      <c r="BL66" s="27">
        <v>18</v>
      </c>
      <c r="BW66" s="27" t="str">
        <f t="shared" si="81"/>
        <v>21</v>
      </c>
      <c r="BX66" s="4" t="s">
        <v>203</v>
      </c>
    </row>
    <row r="67" spans="1:76" ht="24.75" customHeight="1" x14ac:dyDescent="0.25">
      <c r="A67" s="36" t="s">
        <v>204</v>
      </c>
      <c r="B67" s="37" t="s">
        <v>168</v>
      </c>
      <c r="C67" s="37" t="s">
        <v>163</v>
      </c>
      <c r="D67" s="78" t="s">
        <v>205</v>
      </c>
      <c r="E67" s="78"/>
      <c r="F67" s="37" t="s">
        <v>165</v>
      </c>
      <c r="G67" s="38">
        <v>10.4</v>
      </c>
      <c r="H67" s="38"/>
      <c r="I67" s="39" t="s">
        <v>58</v>
      </c>
      <c r="J67" s="38">
        <f t="shared" si="54"/>
        <v>0</v>
      </c>
      <c r="K67" s="38">
        <f t="shared" si="55"/>
        <v>0</v>
      </c>
      <c r="L67" s="38">
        <f t="shared" si="56"/>
        <v>0</v>
      </c>
      <c r="M67" s="38">
        <f t="shared" si="57"/>
        <v>0</v>
      </c>
      <c r="N67" s="38">
        <v>0</v>
      </c>
      <c r="O67" s="38">
        <f t="shared" si="58"/>
        <v>0</v>
      </c>
      <c r="P67" s="40"/>
      <c r="Z67" s="27">
        <f t="shared" si="59"/>
        <v>0</v>
      </c>
      <c r="AB67" s="27">
        <f t="shared" si="60"/>
        <v>0</v>
      </c>
      <c r="AC67" s="27">
        <f t="shared" si="61"/>
        <v>0</v>
      </c>
      <c r="AD67" s="27">
        <f t="shared" si="62"/>
        <v>0</v>
      </c>
      <c r="AE67" s="27">
        <f t="shared" si="63"/>
        <v>0</v>
      </c>
      <c r="AF67" s="27">
        <f t="shared" si="64"/>
        <v>0</v>
      </c>
      <c r="AG67" s="27">
        <f t="shared" si="65"/>
        <v>0</v>
      </c>
      <c r="AH67" s="27">
        <f t="shared" si="66"/>
        <v>0</v>
      </c>
      <c r="AI67" s="13" t="s">
        <v>168</v>
      </c>
      <c r="AJ67" s="27">
        <f t="shared" si="67"/>
        <v>0</v>
      </c>
      <c r="AK67" s="27">
        <f t="shared" si="68"/>
        <v>0</v>
      </c>
      <c r="AL67" s="27">
        <f t="shared" si="69"/>
        <v>0</v>
      </c>
      <c r="AN67" s="27">
        <v>21</v>
      </c>
      <c r="AO67" s="27">
        <f>H67*0</f>
        <v>0</v>
      </c>
      <c r="AP67" s="27">
        <f>H67*(1-0)</f>
        <v>0</v>
      </c>
      <c r="AQ67" s="28" t="s">
        <v>54</v>
      </c>
      <c r="AV67" s="27">
        <f t="shared" si="72"/>
        <v>0</v>
      </c>
      <c r="AW67" s="27">
        <f t="shared" si="73"/>
        <v>0</v>
      </c>
      <c r="AX67" s="27">
        <f t="shared" si="74"/>
        <v>0</v>
      </c>
      <c r="AY67" s="28" t="s">
        <v>60</v>
      </c>
      <c r="AZ67" s="28" t="s">
        <v>174</v>
      </c>
      <c r="BA67" s="13" t="s">
        <v>175</v>
      </c>
      <c r="BC67" s="27">
        <f t="shared" si="75"/>
        <v>0</v>
      </c>
      <c r="BD67" s="27">
        <f t="shared" si="76"/>
        <v>0</v>
      </c>
      <c r="BE67" s="27">
        <v>0</v>
      </c>
      <c r="BF67" s="27">
        <f t="shared" si="77"/>
        <v>0</v>
      </c>
      <c r="BH67" s="27">
        <f t="shared" si="78"/>
        <v>0</v>
      </c>
      <c r="BI67" s="27">
        <f t="shared" si="79"/>
        <v>0</v>
      </c>
      <c r="BJ67" s="27">
        <f t="shared" si="80"/>
        <v>0</v>
      </c>
      <c r="BK67" s="27"/>
      <c r="BL67" s="27">
        <v>18</v>
      </c>
      <c r="BW67" s="27" t="str">
        <f t="shared" si="81"/>
        <v>21</v>
      </c>
      <c r="BX67" s="4" t="s">
        <v>205</v>
      </c>
    </row>
    <row r="68" spans="1:76" ht="15" customHeight="1" x14ac:dyDescent="0.25">
      <c r="A68" s="36" t="s">
        <v>206</v>
      </c>
      <c r="B68" s="37" t="s">
        <v>168</v>
      </c>
      <c r="C68" s="37" t="s">
        <v>207</v>
      </c>
      <c r="D68" s="78" t="s">
        <v>208</v>
      </c>
      <c r="E68" s="78"/>
      <c r="F68" s="37" t="s">
        <v>57</v>
      </c>
      <c r="G68" s="38">
        <v>8</v>
      </c>
      <c r="H68" s="38"/>
      <c r="I68" s="39" t="s">
        <v>58</v>
      </c>
      <c r="J68" s="38">
        <f t="shared" si="54"/>
        <v>0</v>
      </c>
      <c r="K68" s="38">
        <f t="shared" si="55"/>
        <v>0</v>
      </c>
      <c r="L68" s="38">
        <f t="shared" si="56"/>
        <v>0</v>
      </c>
      <c r="M68" s="38">
        <f t="shared" si="57"/>
        <v>0</v>
      </c>
      <c r="N68" s="38">
        <v>0.16700000000000001</v>
      </c>
      <c r="O68" s="38">
        <f t="shared" si="58"/>
        <v>1.3360000000000001</v>
      </c>
      <c r="P68" s="40" t="s">
        <v>59</v>
      </c>
      <c r="Z68" s="27">
        <f t="shared" si="59"/>
        <v>0</v>
      </c>
      <c r="AB68" s="27">
        <f t="shared" si="60"/>
        <v>0</v>
      </c>
      <c r="AC68" s="27">
        <f t="shared" si="61"/>
        <v>0</v>
      </c>
      <c r="AD68" s="27">
        <f t="shared" si="62"/>
        <v>0</v>
      </c>
      <c r="AE68" s="27">
        <f t="shared" si="63"/>
        <v>0</v>
      </c>
      <c r="AF68" s="27">
        <f t="shared" si="64"/>
        <v>0</v>
      </c>
      <c r="AG68" s="27">
        <f t="shared" si="65"/>
        <v>0</v>
      </c>
      <c r="AH68" s="27">
        <f t="shared" si="66"/>
        <v>0</v>
      </c>
      <c r="AI68" s="13" t="s">
        <v>168</v>
      </c>
      <c r="AJ68" s="27">
        <f t="shared" si="67"/>
        <v>0</v>
      </c>
      <c r="AK68" s="27">
        <f t="shared" si="68"/>
        <v>0</v>
      </c>
      <c r="AL68" s="27">
        <f t="shared" si="69"/>
        <v>0</v>
      </c>
      <c r="AN68" s="27">
        <v>21</v>
      </c>
      <c r="AO68" s="27">
        <f>H68*0.121659664</f>
        <v>0</v>
      </c>
      <c r="AP68" s="27">
        <f>H68*(1-0.121659664)</f>
        <v>0</v>
      </c>
      <c r="AQ68" s="28" t="s">
        <v>54</v>
      </c>
      <c r="AV68" s="27">
        <f t="shared" si="72"/>
        <v>0</v>
      </c>
      <c r="AW68" s="27">
        <f t="shared" si="73"/>
        <v>0</v>
      </c>
      <c r="AX68" s="27">
        <f t="shared" si="74"/>
        <v>0</v>
      </c>
      <c r="AY68" s="28" t="s">
        <v>60</v>
      </c>
      <c r="AZ68" s="28" t="s">
        <v>174</v>
      </c>
      <c r="BA68" s="13" t="s">
        <v>175</v>
      </c>
      <c r="BC68" s="27">
        <f t="shared" si="75"/>
        <v>0</v>
      </c>
      <c r="BD68" s="27">
        <f t="shared" si="76"/>
        <v>0</v>
      </c>
      <c r="BE68" s="27">
        <v>0</v>
      </c>
      <c r="BF68" s="27">
        <f t="shared" si="77"/>
        <v>1.3360000000000001</v>
      </c>
      <c r="BH68" s="27">
        <f t="shared" si="78"/>
        <v>0</v>
      </c>
      <c r="BI68" s="27">
        <f t="shared" si="79"/>
        <v>0</v>
      </c>
      <c r="BJ68" s="27">
        <f t="shared" si="80"/>
        <v>0</v>
      </c>
      <c r="BK68" s="27"/>
      <c r="BL68" s="27">
        <v>18</v>
      </c>
      <c r="BW68" s="27" t="str">
        <f t="shared" si="81"/>
        <v>21</v>
      </c>
      <c r="BX68" s="4" t="s">
        <v>208</v>
      </c>
    </row>
    <row r="69" spans="1:76" ht="15" customHeight="1" x14ac:dyDescent="0.25">
      <c r="A69" s="36" t="s">
        <v>209</v>
      </c>
      <c r="B69" s="37" t="s">
        <v>168</v>
      </c>
      <c r="C69" s="37" t="s">
        <v>210</v>
      </c>
      <c r="D69" s="78" t="s">
        <v>211</v>
      </c>
      <c r="E69" s="78"/>
      <c r="F69" s="37" t="s">
        <v>81</v>
      </c>
      <c r="G69" s="38">
        <v>9.7600000000000006E-2</v>
      </c>
      <c r="H69" s="38"/>
      <c r="I69" s="39" t="s">
        <v>58</v>
      </c>
      <c r="J69" s="38">
        <f t="shared" si="54"/>
        <v>0</v>
      </c>
      <c r="K69" s="38">
        <f t="shared" si="55"/>
        <v>0</v>
      </c>
      <c r="L69" s="38">
        <f t="shared" si="56"/>
        <v>0</v>
      </c>
      <c r="M69" s="38">
        <f t="shared" si="57"/>
        <v>0</v>
      </c>
      <c r="N69" s="38">
        <v>0</v>
      </c>
      <c r="O69" s="38">
        <f t="shared" si="58"/>
        <v>0</v>
      </c>
      <c r="P69" s="40" t="s">
        <v>59</v>
      </c>
      <c r="Z69" s="27">
        <f t="shared" si="59"/>
        <v>0</v>
      </c>
      <c r="AB69" s="27">
        <f t="shared" si="60"/>
        <v>0</v>
      </c>
      <c r="AC69" s="27">
        <f t="shared" si="61"/>
        <v>0</v>
      </c>
      <c r="AD69" s="27">
        <f t="shared" si="62"/>
        <v>0</v>
      </c>
      <c r="AE69" s="27">
        <f t="shared" si="63"/>
        <v>0</v>
      </c>
      <c r="AF69" s="27">
        <f t="shared" si="64"/>
        <v>0</v>
      </c>
      <c r="AG69" s="27">
        <f t="shared" si="65"/>
        <v>0</v>
      </c>
      <c r="AH69" s="27">
        <f t="shared" si="66"/>
        <v>0</v>
      </c>
      <c r="AI69" s="13" t="s">
        <v>168</v>
      </c>
      <c r="AJ69" s="27">
        <f t="shared" si="67"/>
        <v>0</v>
      </c>
      <c r="AK69" s="27">
        <f t="shared" si="68"/>
        <v>0</v>
      </c>
      <c r="AL69" s="27">
        <f t="shared" si="69"/>
        <v>0</v>
      </c>
      <c r="AN69" s="27">
        <v>21</v>
      </c>
      <c r="AO69" s="27">
        <f>H69*0</f>
        <v>0</v>
      </c>
      <c r="AP69" s="27">
        <f>H69*(1-0)</f>
        <v>0</v>
      </c>
      <c r="AQ69" s="28" t="s">
        <v>72</v>
      </c>
      <c r="AV69" s="27">
        <f t="shared" si="72"/>
        <v>0</v>
      </c>
      <c r="AW69" s="27">
        <f t="shared" si="73"/>
        <v>0</v>
      </c>
      <c r="AX69" s="27">
        <f t="shared" si="74"/>
        <v>0</v>
      </c>
      <c r="AY69" s="28" t="s">
        <v>60</v>
      </c>
      <c r="AZ69" s="28" t="s">
        <v>174</v>
      </c>
      <c r="BA69" s="13" t="s">
        <v>175</v>
      </c>
      <c r="BC69" s="27">
        <f t="shared" si="75"/>
        <v>0</v>
      </c>
      <c r="BD69" s="27">
        <f t="shared" si="76"/>
        <v>0</v>
      </c>
      <c r="BE69" s="27">
        <v>0</v>
      </c>
      <c r="BF69" s="27">
        <f t="shared" si="77"/>
        <v>0</v>
      </c>
      <c r="BH69" s="27">
        <f t="shared" si="78"/>
        <v>0</v>
      </c>
      <c r="BI69" s="27">
        <f t="shared" si="79"/>
        <v>0</v>
      </c>
      <c r="BJ69" s="27">
        <f t="shared" si="80"/>
        <v>0</v>
      </c>
      <c r="BK69" s="27"/>
      <c r="BL69" s="27">
        <v>18</v>
      </c>
      <c r="BW69" s="27" t="str">
        <f t="shared" si="81"/>
        <v>21</v>
      </c>
      <c r="BX69" s="4" t="s">
        <v>211</v>
      </c>
    </row>
    <row r="70" spans="1:76" ht="15" customHeight="1" x14ac:dyDescent="0.25">
      <c r="A70" s="41" t="s">
        <v>212</v>
      </c>
      <c r="B70" s="42" t="s">
        <v>168</v>
      </c>
      <c r="C70" s="42" t="s">
        <v>213</v>
      </c>
      <c r="D70" s="76" t="s">
        <v>298</v>
      </c>
      <c r="E70" s="76"/>
      <c r="F70" s="42" t="s">
        <v>81</v>
      </c>
      <c r="G70" s="43">
        <v>4.48E-2</v>
      </c>
      <c r="H70" s="43"/>
      <c r="I70" s="44" t="s">
        <v>58</v>
      </c>
      <c r="J70" s="43">
        <f t="shared" si="54"/>
        <v>0</v>
      </c>
      <c r="K70" s="43">
        <f t="shared" si="55"/>
        <v>0</v>
      </c>
      <c r="L70" s="43">
        <f t="shared" si="56"/>
        <v>0</v>
      </c>
      <c r="M70" s="43">
        <f t="shared" si="57"/>
        <v>0</v>
      </c>
      <c r="N70" s="43">
        <v>1</v>
      </c>
      <c r="O70" s="43">
        <f t="shared" si="58"/>
        <v>4.48E-2</v>
      </c>
      <c r="P70" s="45" t="s">
        <v>59</v>
      </c>
      <c r="Z70" s="27">
        <f t="shared" si="59"/>
        <v>0</v>
      </c>
      <c r="AB70" s="27">
        <f t="shared" si="60"/>
        <v>0</v>
      </c>
      <c r="AC70" s="27">
        <f t="shared" si="61"/>
        <v>0</v>
      </c>
      <c r="AD70" s="27">
        <f t="shared" si="62"/>
        <v>0</v>
      </c>
      <c r="AE70" s="27">
        <f t="shared" si="63"/>
        <v>0</v>
      </c>
      <c r="AF70" s="27">
        <f t="shared" si="64"/>
        <v>0</v>
      </c>
      <c r="AG70" s="27">
        <f t="shared" si="65"/>
        <v>0</v>
      </c>
      <c r="AH70" s="27">
        <f t="shared" si="66"/>
        <v>0</v>
      </c>
      <c r="AI70" s="13" t="s">
        <v>168</v>
      </c>
      <c r="AJ70" s="33">
        <f t="shared" si="67"/>
        <v>0</v>
      </c>
      <c r="AK70" s="33">
        <f t="shared" si="68"/>
        <v>0</v>
      </c>
      <c r="AL70" s="33">
        <f t="shared" si="69"/>
        <v>0</v>
      </c>
      <c r="AN70" s="27">
        <v>21</v>
      </c>
      <c r="AO70" s="27">
        <f>H70*1</f>
        <v>0</v>
      </c>
      <c r="AP70" s="27">
        <f>H70*(1-1)</f>
        <v>0</v>
      </c>
      <c r="AQ70" s="34" t="s">
        <v>54</v>
      </c>
      <c r="AV70" s="27">
        <f t="shared" si="72"/>
        <v>0</v>
      </c>
      <c r="AW70" s="27">
        <f t="shared" si="73"/>
        <v>0</v>
      </c>
      <c r="AX70" s="27">
        <f t="shared" si="74"/>
        <v>0</v>
      </c>
      <c r="AY70" s="28" t="s">
        <v>60</v>
      </c>
      <c r="AZ70" s="28" t="s">
        <v>174</v>
      </c>
      <c r="BA70" s="13" t="s">
        <v>175</v>
      </c>
      <c r="BC70" s="27">
        <f t="shared" si="75"/>
        <v>0</v>
      </c>
      <c r="BD70" s="27">
        <f t="shared" si="76"/>
        <v>0</v>
      </c>
      <c r="BE70" s="27">
        <v>0</v>
      </c>
      <c r="BF70" s="27">
        <f t="shared" si="77"/>
        <v>4.48E-2</v>
      </c>
      <c r="BH70" s="33">
        <f t="shared" si="78"/>
        <v>0</v>
      </c>
      <c r="BI70" s="33">
        <f t="shared" si="79"/>
        <v>0</v>
      </c>
      <c r="BJ70" s="33">
        <f t="shared" si="80"/>
        <v>0</v>
      </c>
      <c r="BK70" s="33"/>
      <c r="BL70" s="27">
        <v>18</v>
      </c>
      <c r="BW70" s="27" t="str">
        <f t="shared" si="81"/>
        <v>21</v>
      </c>
      <c r="BX70" s="32" t="s">
        <v>214</v>
      </c>
    </row>
    <row r="71" spans="1:76" ht="15" customHeight="1" x14ac:dyDescent="0.25">
      <c r="A71" s="41" t="s">
        <v>215</v>
      </c>
      <c r="B71" s="42" t="s">
        <v>168</v>
      </c>
      <c r="C71" s="42" t="s">
        <v>216</v>
      </c>
      <c r="D71" s="76" t="s">
        <v>217</v>
      </c>
      <c r="E71" s="76"/>
      <c r="F71" s="42" t="s">
        <v>165</v>
      </c>
      <c r="G71" s="43">
        <v>11.92</v>
      </c>
      <c r="H71" s="43"/>
      <c r="I71" s="44" t="s">
        <v>58</v>
      </c>
      <c r="J71" s="43">
        <f t="shared" si="54"/>
        <v>0</v>
      </c>
      <c r="K71" s="43">
        <f t="shared" si="55"/>
        <v>0</v>
      </c>
      <c r="L71" s="43">
        <f t="shared" si="56"/>
        <v>0</v>
      </c>
      <c r="M71" s="43">
        <f t="shared" si="57"/>
        <v>0</v>
      </c>
      <c r="N71" s="43">
        <v>0</v>
      </c>
      <c r="O71" s="43">
        <f t="shared" si="58"/>
        <v>0</v>
      </c>
      <c r="P71" s="45"/>
      <c r="Z71" s="27">
        <f t="shared" si="59"/>
        <v>0</v>
      </c>
      <c r="AB71" s="27">
        <f t="shared" si="60"/>
        <v>0</v>
      </c>
      <c r="AC71" s="27">
        <f t="shared" si="61"/>
        <v>0</v>
      </c>
      <c r="AD71" s="27">
        <f t="shared" si="62"/>
        <v>0</v>
      </c>
      <c r="AE71" s="27">
        <f t="shared" si="63"/>
        <v>0</v>
      </c>
      <c r="AF71" s="27">
        <f t="shared" si="64"/>
        <v>0</v>
      </c>
      <c r="AG71" s="27">
        <f t="shared" si="65"/>
        <v>0</v>
      </c>
      <c r="AH71" s="27">
        <f t="shared" si="66"/>
        <v>0</v>
      </c>
      <c r="AI71" s="13" t="s">
        <v>168</v>
      </c>
      <c r="AJ71" s="33">
        <f t="shared" si="67"/>
        <v>0</v>
      </c>
      <c r="AK71" s="33">
        <f t="shared" si="68"/>
        <v>0</v>
      </c>
      <c r="AL71" s="33">
        <f t="shared" si="69"/>
        <v>0</v>
      </c>
      <c r="AN71" s="27">
        <v>21</v>
      </c>
      <c r="AO71" s="27">
        <f>H71*1</f>
        <v>0</v>
      </c>
      <c r="AP71" s="27">
        <f>H71*(1-1)</f>
        <v>0</v>
      </c>
      <c r="AQ71" s="34" t="s">
        <v>54</v>
      </c>
      <c r="AV71" s="27">
        <f t="shared" si="72"/>
        <v>0</v>
      </c>
      <c r="AW71" s="27">
        <f t="shared" si="73"/>
        <v>0</v>
      </c>
      <c r="AX71" s="27">
        <f t="shared" si="74"/>
        <v>0</v>
      </c>
      <c r="AY71" s="28" t="s">
        <v>60</v>
      </c>
      <c r="AZ71" s="28" t="s">
        <v>174</v>
      </c>
      <c r="BA71" s="13" t="s">
        <v>175</v>
      </c>
      <c r="BC71" s="27">
        <f t="shared" si="75"/>
        <v>0</v>
      </c>
      <c r="BD71" s="27">
        <f t="shared" si="76"/>
        <v>0</v>
      </c>
      <c r="BE71" s="27">
        <v>0</v>
      </c>
      <c r="BF71" s="27">
        <f t="shared" si="77"/>
        <v>0</v>
      </c>
      <c r="BH71" s="33">
        <f t="shared" si="78"/>
        <v>0</v>
      </c>
      <c r="BI71" s="33">
        <f t="shared" si="79"/>
        <v>0</v>
      </c>
      <c r="BJ71" s="33">
        <f t="shared" si="80"/>
        <v>0</v>
      </c>
      <c r="BK71" s="33"/>
      <c r="BL71" s="27">
        <v>18</v>
      </c>
      <c r="BW71" s="27" t="str">
        <f t="shared" si="81"/>
        <v>21</v>
      </c>
      <c r="BX71" s="32" t="s">
        <v>217</v>
      </c>
    </row>
    <row r="72" spans="1:76" ht="15" customHeight="1" x14ac:dyDescent="0.25">
      <c r="A72" s="41" t="s">
        <v>218</v>
      </c>
      <c r="B72" s="42" t="s">
        <v>168</v>
      </c>
      <c r="C72" s="42" t="s">
        <v>216</v>
      </c>
      <c r="D72" s="76" t="s">
        <v>219</v>
      </c>
      <c r="E72" s="76"/>
      <c r="F72" s="42" t="s">
        <v>120</v>
      </c>
      <c r="G72" s="43">
        <v>10.4</v>
      </c>
      <c r="H72" s="43"/>
      <c r="I72" s="44" t="s">
        <v>58</v>
      </c>
      <c r="J72" s="43">
        <f t="shared" si="54"/>
        <v>0</v>
      </c>
      <c r="K72" s="43">
        <f t="shared" si="55"/>
        <v>0</v>
      </c>
      <c r="L72" s="43">
        <f t="shared" si="56"/>
        <v>0</v>
      </c>
      <c r="M72" s="43">
        <f t="shared" si="57"/>
        <v>0</v>
      </c>
      <c r="N72" s="43">
        <v>0</v>
      </c>
      <c r="O72" s="43">
        <f t="shared" si="58"/>
        <v>0</v>
      </c>
      <c r="P72" s="45"/>
      <c r="Z72" s="27">
        <f t="shared" si="59"/>
        <v>0</v>
      </c>
      <c r="AB72" s="27">
        <f t="shared" si="60"/>
        <v>0</v>
      </c>
      <c r="AC72" s="27">
        <f t="shared" si="61"/>
        <v>0</v>
      </c>
      <c r="AD72" s="27">
        <f t="shared" si="62"/>
        <v>0</v>
      </c>
      <c r="AE72" s="27">
        <f t="shared" si="63"/>
        <v>0</v>
      </c>
      <c r="AF72" s="27">
        <f t="shared" si="64"/>
        <v>0</v>
      </c>
      <c r="AG72" s="27">
        <f t="shared" si="65"/>
        <v>0</v>
      </c>
      <c r="AH72" s="27">
        <f t="shared" si="66"/>
        <v>0</v>
      </c>
      <c r="AI72" s="13" t="s">
        <v>168</v>
      </c>
      <c r="AJ72" s="33">
        <f t="shared" si="67"/>
        <v>0</v>
      </c>
      <c r="AK72" s="33">
        <f t="shared" si="68"/>
        <v>0</v>
      </c>
      <c r="AL72" s="33">
        <f t="shared" si="69"/>
        <v>0</v>
      </c>
      <c r="AN72" s="27">
        <v>21</v>
      </c>
      <c r="AO72" s="27">
        <f>H72*1</f>
        <v>0</v>
      </c>
      <c r="AP72" s="27">
        <f>H72*(1-1)</f>
        <v>0</v>
      </c>
      <c r="AQ72" s="34" t="s">
        <v>54</v>
      </c>
      <c r="AV72" s="27">
        <f t="shared" si="72"/>
        <v>0</v>
      </c>
      <c r="AW72" s="27">
        <f t="shared" si="73"/>
        <v>0</v>
      </c>
      <c r="AX72" s="27">
        <f t="shared" si="74"/>
        <v>0</v>
      </c>
      <c r="AY72" s="28" t="s">
        <v>60</v>
      </c>
      <c r="AZ72" s="28" t="s">
        <v>174</v>
      </c>
      <c r="BA72" s="13" t="s">
        <v>175</v>
      </c>
      <c r="BC72" s="27">
        <f t="shared" si="75"/>
        <v>0</v>
      </c>
      <c r="BD72" s="27">
        <f t="shared" si="76"/>
        <v>0</v>
      </c>
      <c r="BE72" s="27">
        <v>0</v>
      </c>
      <c r="BF72" s="27">
        <f t="shared" si="77"/>
        <v>0</v>
      </c>
      <c r="BH72" s="33">
        <f t="shared" si="78"/>
        <v>0</v>
      </c>
      <c r="BI72" s="33">
        <f t="shared" si="79"/>
        <v>0</v>
      </c>
      <c r="BJ72" s="33">
        <f t="shared" si="80"/>
        <v>0</v>
      </c>
      <c r="BK72" s="33"/>
      <c r="BL72" s="27">
        <v>18</v>
      </c>
      <c r="BW72" s="27" t="str">
        <f t="shared" si="81"/>
        <v>21</v>
      </c>
      <c r="BX72" s="32" t="s">
        <v>219</v>
      </c>
    </row>
    <row r="73" spans="1:76" ht="15" customHeight="1" x14ac:dyDescent="0.25">
      <c r="A73" s="22"/>
      <c r="B73" s="23" t="s">
        <v>220</v>
      </c>
      <c r="C73" s="23"/>
      <c r="D73" s="77" t="s">
        <v>221</v>
      </c>
      <c r="E73" s="77"/>
      <c r="F73" s="24" t="s">
        <v>4</v>
      </c>
      <c r="G73" s="24" t="s">
        <v>4</v>
      </c>
      <c r="H73" s="24"/>
      <c r="I73" s="24" t="s">
        <v>4</v>
      </c>
      <c r="J73" s="6">
        <f>J74</f>
        <v>0</v>
      </c>
      <c r="K73" s="6">
        <f>K74</f>
        <v>0</v>
      </c>
      <c r="L73" s="6">
        <f>L74</f>
        <v>0</v>
      </c>
      <c r="M73" s="6">
        <f>M74</f>
        <v>0</v>
      </c>
      <c r="N73" s="13"/>
      <c r="O73" s="6">
        <f>O74</f>
        <v>0</v>
      </c>
      <c r="P73" s="25"/>
    </row>
    <row r="74" spans="1:76" hidden="1" x14ac:dyDescent="0.25">
      <c r="A74" s="22"/>
      <c r="B74" s="23" t="s">
        <v>220</v>
      </c>
      <c r="C74" s="23" t="s">
        <v>91</v>
      </c>
      <c r="D74" s="77"/>
      <c r="E74" s="77"/>
      <c r="F74" s="24" t="s">
        <v>4</v>
      </c>
      <c r="G74" s="24" t="s">
        <v>4</v>
      </c>
      <c r="H74" s="24"/>
      <c r="I74" s="24" t="s">
        <v>4</v>
      </c>
      <c r="J74" s="6">
        <f>SUM(J75:J76)</f>
        <v>0</v>
      </c>
      <c r="K74" s="6">
        <f>SUM(K75:K76)</f>
        <v>0</v>
      </c>
      <c r="L74" s="6">
        <f>SUM(L75:L76)</f>
        <v>0</v>
      </c>
      <c r="M74" s="6">
        <f>SUM(M75:M76)</f>
        <v>0</v>
      </c>
      <c r="N74" s="13"/>
      <c r="O74" s="6">
        <f>SUM(O75:O76)</f>
        <v>0</v>
      </c>
      <c r="P74" s="25"/>
      <c r="AI74" s="13" t="s">
        <v>220</v>
      </c>
      <c r="AS74" s="6">
        <f>SUM(AJ75:AJ76)</f>
        <v>0</v>
      </c>
      <c r="AT74" s="6">
        <f>SUM(AK75:AK76)</f>
        <v>0</v>
      </c>
      <c r="AU74" s="6">
        <f>SUM(AL75:AL76)</f>
        <v>0</v>
      </c>
    </row>
    <row r="75" spans="1:76" ht="15" customHeight="1" x14ac:dyDescent="0.25">
      <c r="A75" s="26" t="s">
        <v>222</v>
      </c>
      <c r="B75" s="3" t="s">
        <v>220</v>
      </c>
      <c r="C75" s="3" t="s">
        <v>86</v>
      </c>
      <c r="D75" s="73" t="s">
        <v>223</v>
      </c>
      <c r="E75" s="73"/>
      <c r="F75" s="3" t="s">
        <v>107</v>
      </c>
      <c r="G75" s="27">
        <v>4</v>
      </c>
      <c r="H75" s="27"/>
      <c r="I75" s="28" t="s">
        <v>58</v>
      </c>
      <c r="J75" s="27">
        <f>G75*AO75</f>
        <v>0</v>
      </c>
      <c r="K75" s="27">
        <f>G75*AP75</f>
        <v>0</v>
      </c>
      <c r="L75" s="27">
        <f>G75*H75</f>
        <v>0</v>
      </c>
      <c r="M75" s="27">
        <f>L75*(1+BW75/100)</f>
        <v>0</v>
      </c>
      <c r="N75" s="27">
        <v>0</v>
      </c>
      <c r="O75" s="27">
        <f>G75*N75</f>
        <v>0</v>
      </c>
      <c r="P75" s="29"/>
      <c r="Z75" s="27">
        <f>IF(AQ75="5",BJ75,0)</f>
        <v>0</v>
      </c>
      <c r="AB75" s="27">
        <f>IF(AQ75="1",BH75,0)</f>
        <v>0</v>
      </c>
      <c r="AC75" s="27">
        <f>IF(AQ75="1",BI75,0)</f>
        <v>0</v>
      </c>
      <c r="AD75" s="27">
        <f>IF(AQ75="7",BH75,0)</f>
        <v>0</v>
      </c>
      <c r="AE75" s="27">
        <f>IF(AQ75="7",BI75,0)</f>
        <v>0</v>
      </c>
      <c r="AF75" s="27">
        <f>IF(AQ75="2",BH75,0)</f>
        <v>0</v>
      </c>
      <c r="AG75" s="27">
        <f>IF(AQ75="2",BI75,0)</f>
        <v>0</v>
      </c>
      <c r="AH75" s="27">
        <f>IF(AQ75="0",BJ75,0)</f>
        <v>0</v>
      </c>
      <c r="AI75" s="13" t="s">
        <v>220</v>
      </c>
      <c r="AJ75" s="27">
        <f>IF(AN75=0,L75,0)</f>
        <v>0</v>
      </c>
      <c r="AK75" s="27">
        <f>IF(AN75=21,L75,0)</f>
        <v>0</v>
      </c>
      <c r="AL75" s="27">
        <f>IF(AN75=21,L75,0)</f>
        <v>0</v>
      </c>
      <c r="AN75" s="27">
        <v>21</v>
      </c>
      <c r="AO75" s="27">
        <f>H75*0</f>
        <v>0</v>
      </c>
      <c r="AP75" s="27">
        <f>H75*(1-0)</f>
        <v>0</v>
      </c>
      <c r="AQ75" s="28" t="s">
        <v>54</v>
      </c>
      <c r="AV75" s="27">
        <f>AW75+AX75</f>
        <v>0</v>
      </c>
      <c r="AW75" s="27">
        <f>G75*AO75</f>
        <v>0</v>
      </c>
      <c r="AX75" s="27">
        <f>G75*AP75</f>
        <v>0</v>
      </c>
      <c r="AY75" s="28" t="s">
        <v>224</v>
      </c>
      <c r="AZ75" s="28" t="s">
        <v>225</v>
      </c>
      <c r="BA75" s="13" t="s">
        <v>226</v>
      </c>
      <c r="BC75" s="27">
        <f>AW75+AX75</f>
        <v>0</v>
      </c>
      <c r="BD75" s="27">
        <f>H75/(100-BE75)*100</f>
        <v>0</v>
      </c>
      <c r="BE75" s="27">
        <v>0</v>
      </c>
      <c r="BF75" s="27">
        <f>O75</f>
        <v>0</v>
      </c>
      <c r="BH75" s="27">
        <f>G75*AO75</f>
        <v>0</v>
      </c>
      <c r="BI75" s="27">
        <f>G75*AP75</f>
        <v>0</v>
      </c>
      <c r="BJ75" s="27">
        <f>G75*H75</f>
        <v>0</v>
      </c>
      <c r="BK75" s="27"/>
      <c r="BL75" s="27">
        <v>11</v>
      </c>
      <c r="BW75" s="27" t="str">
        <f>I75</f>
        <v>21</v>
      </c>
      <c r="BX75" s="4" t="s">
        <v>223</v>
      </c>
    </row>
    <row r="76" spans="1:76" ht="15" customHeight="1" x14ac:dyDescent="0.25">
      <c r="A76" s="26" t="s">
        <v>227</v>
      </c>
      <c r="B76" s="3" t="s">
        <v>220</v>
      </c>
      <c r="C76" s="3" t="s">
        <v>86</v>
      </c>
      <c r="D76" s="73" t="s">
        <v>228</v>
      </c>
      <c r="E76" s="73"/>
      <c r="F76" s="3" t="s">
        <v>165</v>
      </c>
      <c r="G76" s="27">
        <v>4.0999999999999996</v>
      </c>
      <c r="H76" s="27"/>
      <c r="I76" s="28" t="s">
        <v>58</v>
      </c>
      <c r="J76" s="27">
        <f>G76*AO76</f>
        <v>0</v>
      </c>
      <c r="K76" s="27">
        <f>G76*AP76</f>
        <v>0</v>
      </c>
      <c r="L76" s="27">
        <f>G76*H76</f>
        <v>0</v>
      </c>
      <c r="M76" s="27">
        <f>L76*(1+BW76/100)</f>
        <v>0</v>
      </c>
      <c r="N76" s="27">
        <v>0</v>
      </c>
      <c r="O76" s="27">
        <f>G76*N76</f>
        <v>0</v>
      </c>
      <c r="P76" s="29"/>
      <c r="Z76" s="27">
        <f>IF(AQ76="5",BJ76,0)</f>
        <v>0</v>
      </c>
      <c r="AB76" s="27">
        <f>IF(AQ76="1",BH76,0)</f>
        <v>0</v>
      </c>
      <c r="AC76" s="27">
        <f>IF(AQ76="1",BI76,0)</f>
        <v>0</v>
      </c>
      <c r="AD76" s="27">
        <f>IF(AQ76="7",BH76,0)</f>
        <v>0</v>
      </c>
      <c r="AE76" s="27">
        <f>IF(AQ76="7",BI76,0)</f>
        <v>0</v>
      </c>
      <c r="AF76" s="27">
        <f>IF(AQ76="2",BH76,0)</f>
        <v>0</v>
      </c>
      <c r="AG76" s="27">
        <f>IF(AQ76="2",BI76,0)</f>
        <v>0</v>
      </c>
      <c r="AH76" s="27">
        <f>IF(AQ76="0",BJ76,0)</f>
        <v>0</v>
      </c>
      <c r="AI76" s="13" t="s">
        <v>220</v>
      </c>
      <c r="AJ76" s="27">
        <f>IF(AN76=0,L76,0)</f>
        <v>0</v>
      </c>
      <c r="AK76" s="27">
        <f>IF(AN76=21,L76,0)</f>
        <v>0</v>
      </c>
      <c r="AL76" s="27">
        <f>IF(AN76=21,L76,0)</f>
        <v>0</v>
      </c>
      <c r="AN76" s="27">
        <v>21</v>
      </c>
      <c r="AO76" s="27">
        <f>H76*0</f>
        <v>0</v>
      </c>
      <c r="AP76" s="27">
        <f>H76*(1-0)</f>
        <v>0</v>
      </c>
      <c r="AQ76" s="28" t="s">
        <v>54</v>
      </c>
      <c r="AV76" s="27">
        <f>AW76+AX76</f>
        <v>0</v>
      </c>
      <c r="AW76" s="27">
        <f>G76*AO76</f>
        <v>0</v>
      </c>
      <c r="AX76" s="27">
        <f>G76*AP76</f>
        <v>0</v>
      </c>
      <c r="AY76" s="28" t="s">
        <v>224</v>
      </c>
      <c r="AZ76" s="28" t="s">
        <v>225</v>
      </c>
      <c r="BA76" s="13" t="s">
        <v>226</v>
      </c>
      <c r="BC76" s="27">
        <f>AW76+AX76</f>
        <v>0</v>
      </c>
      <c r="BD76" s="27">
        <f>H76/(100-BE76)*100</f>
        <v>0</v>
      </c>
      <c r="BE76" s="27">
        <v>0</v>
      </c>
      <c r="BF76" s="27">
        <f>O76</f>
        <v>0</v>
      </c>
      <c r="BH76" s="27">
        <f>G76*AO76</f>
        <v>0</v>
      </c>
      <c r="BI76" s="27">
        <f>G76*AP76</f>
        <v>0</v>
      </c>
      <c r="BJ76" s="27">
        <f>G76*H76</f>
        <v>0</v>
      </c>
      <c r="BK76" s="27"/>
      <c r="BL76" s="27">
        <v>11</v>
      </c>
      <c r="BW76" s="27" t="str">
        <f>I76</f>
        <v>21</v>
      </c>
      <c r="BX76" s="4" t="s">
        <v>228</v>
      </c>
    </row>
    <row r="77" spans="1:76" ht="15" customHeight="1" x14ac:dyDescent="0.25">
      <c r="A77" s="22"/>
      <c r="B77" s="23" t="s">
        <v>229</v>
      </c>
      <c r="C77" s="23"/>
      <c r="D77" s="77" t="s">
        <v>230</v>
      </c>
      <c r="E77" s="77"/>
      <c r="F77" s="24" t="s">
        <v>4</v>
      </c>
      <c r="G77" s="24" t="s">
        <v>4</v>
      </c>
      <c r="H77" s="24"/>
      <c r="I77" s="24" t="s">
        <v>4</v>
      </c>
      <c r="J77" s="6">
        <f>J78</f>
        <v>0</v>
      </c>
      <c r="K77" s="6">
        <f>K78</f>
        <v>0</v>
      </c>
      <c r="L77" s="6">
        <f>L78</f>
        <v>0</v>
      </c>
      <c r="M77" s="6">
        <f>M78</f>
        <v>0</v>
      </c>
      <c r="N77" s="13"/>
      <c r="O77" s="6">
        <f>O78</f>
        <v>0</v>
      </c>
      <c r="P77" s="25"/>
    </row>
    <row r="78" spans="1:76" hidden="1" x14ac:dyDescent="0.25">
      <c r="A78" s="22"/>
      <c r="B78" s="23" t="s">
        <v>229</v>
      </c>
      <c r="C78" s="23" t="s">
        <v>53</v>
      </c>
      <c r="D78" s="77"/>
      <c r="E78" s="77"/>
      <c r="F78" s="24" t="s">
        <v>4</v>
      </c>
      <c r="G78" s="24" t="s">
        <v>4</v>
      </c>
      <c r="H78" s="24"/>
      <c r="I78" s="24" t="s">
        <v>4</v>
      </c>
      <c r="J78" s="6">
        <f>SUM(J79:J81)</f>
        <v>0</v>
      </c>
      <c r="K78" s="6">
        <f>SUM(K79:K81)</f>
        <v>0</v>
      </c>
      <c r="L78" s="6">
        <f>SUM(L79:L81)</f>
        <v>0</v>
      </c>
      <c r="M78" s="6">
        <f>SUM(M79:M81)</f>
        <v>0</v>
      </c>
      <c r="N78" s="13"/>
      <c r="O78" s="6">
        <f>SUM(O79:O81)</f>
        <v>0</v>
      </c>
      <c r="P78" s="25"/>
      <c r="AI78" s="13" t="s">
        <v>229</v>
      </c>
      <c r="AS78" s="6">
        <f>SUM(AJ79:AJ81)</f>
        <v>0</v>
      </c>
      <c r="AT78" s="6">
        <f>SUM(AK79:AK81)</f>
        <v>0</v>
      </c>
      <c r="AU78" s="6">
        <f>SUM(AL79:AL81)</f>
        <v>0</v>
      </c>
    </row>
    <row r="79" spans="1:76" ht="15" customHeight="1" x14ac:dyDescent="0.25">
      <c r="A79" s="26" t="s">
        <v>231</v>
      </c>
      <c r="B79" s="3" t="s">
        <v>229</v>
      </c>
      <c r="C79" s="3" t="s">
        <v>86</v>
      </c>
      <c r="D79" s="73" t="s">
        <v>299</v>
      </c>
      <c r="E79" s="73"/>
      <c r="F79" s="3" t="s">
        <v>107</v>
      </c>
      <c r="G79" s="27">
        <v>1</v>
      </c>
      <c r="H79" s="27"/>
      <c r="I79" s="28" t="s">
        <v>58</v>
      </c>
      <c r="J79" s="27">
        <f>G79*AO79</f>
        <v>0</v>
      </c>
      <c r="K79" s="27">
        <f>G79*AP79</f>
        <v>0</v>
      </c>
      <c r="L79" s="27">
        <f>G79*H79</f>
        <v>0</v>
      </c>
      <c r="M79" s="27">
        <f>L79*(1+BW79/100)</f>
        <v>0</v>
      </c>
      <c r="N79" s="27">
        <v>0</v>
      </c>
      <c r="O79" s="27">
        <f>G79*N79</f>
        <v>0</v>
      </c>
      <c r="P79" s="29"/>
      <c r="Z79" s="27">
        <f>IF(AQ79="5",BJ79,0)</f>
        <v>0</v>
      </c>
      <c r="AB79" s="27">
        <f>IF(AQ79="1",BH79,0)</f>
        <v>0</v>
      </c>
      <c r="AC79" s="27">
        <f>IF(AQ79="1",BI79,0)</f>
        <v>0</v>
      </c>
      <c r="AD79" s="27">
        <f>IF(AQ79="7",BH79,0)</f>
        <v>0</v>
      </c>
      <c r="AE79" s="27">
        <f>IF(AQ79="7",BI79,0)</f>
        <v>0</v>
      </c>
      <c r="AF79" s="27">
        <f>IF(AQ79="2",BH79,0)</f>
        <v>0</v>
      </c>
      <c r="AG79" s="27">
        <f>IF(AQ79="2",BI79,0)</f>
        <v>0</v>
      </c>
      <c r="AH79" s="27">
        <f>IF(AQ79="0",BJ79,0)</f>
        <v>0</v>
      </c>
      <c r="AI79" s="13" t="s">
        <v>229</v>
      </c>
      <c r="AJ79" s="27">
        <f>IF(AN79=0,L79,0)</f>
        <v>0</v>
      </c>
      <c r="AK79" s="27">
        <f>IF(AN79=21,L79,0)</f>
        <v>0</v>
      </c>
      <c r="AL79" s="27">
        <f>IF(AN79=21,L79,0)</f>
        <v>0</v>
      </c>
      <c r="AN79" s="27">
        <v>21</v>
      </c>
      <c r="AO79" s="27">
        <f>H79*0</f>
        <v>0</v>
      </c>
      <c r="AP79" s="27">
        <f>H79*(1-0)</f>
        <v>0</v>
      </c>
      <c r="AQ79" s="28" t="s">
        <v>54</v>
      </c>
      <c r="AV79" s="27">
        <f>AW79+AX79</f>
        <v>0</v>
      </c>
      <c r="AW79" s="27">
        <f>G79*AO79</f>
        <v>0</v>
      </c>
      <c r="AX79" s="27">
        <f>G79*AP79</f>
        <v>0</v>
      </c>
      <c r="AY79" s="28" t="s">
        <v>60</v>
      </c>
      <c r="AZ79" s="28" t="s">
        <v>233</v>
      </c>
      <c r="BA79" s="13" t="s">
        <v>234</v>
      </c>
      <c r="BC79" s="27">
        <f>AW79+AX79</f>
        <v>0</v>
      </c>
      <c r="BD79" s="27">
        <f>H79/(100-BE79)*100</f>
        <v>0</v>
      </c>
      <c r="BE79" s="27">
        <v>0</v>
      </c>
      <c r="BF79" s="27">
        <f>O79</f>
        <v>0</v>
      </c>
      <c r="BH79" s="27">
        <f>G79*AO79</f>
        <v>0</v>
      </c>
      <c r="BI79" s="27">
        <f>G79*AP79</f>
        <v>0</v>
      </c>
      <c r="BJ79" s="27">
        <f>G79*H79</f>
        <v>0</v>
      </c>
      <c r="BK79" s="27"/>
      <c r="BL79" s="27">
        <v>18</v>
      </c>
      <c r="BW79" s="27" t="str">
        <f>I79</f>
        <v>21</v>
      </c>
      <c r="BX79" s="4" t="s">
        <v>232</v>
      </c>
    </row>
    <row r="80" spans="1:76" ht="15" customHeight="1" x14ac:dyDescent="0.25">
      <c r="A80" s="26" t="s">
        <v>235</v>
      </c>
      <c r="B80" s="3" t="s">
        <v>229</v>
      </c>
      <c r="C80" s="3" t="s">
        <v>86</v>
      </c>
      <c r="D80" s="73" t="s">
        <v>300</v>
      </c>
      <c r="E80" s="73"/>
      <c r="F80" s="3" t="s">
        <v>107</v>
      </c>
      <c r="G80" s="27">
        <v>1</v>
      </c>
      <c r="H80" s="27"/>
      <c r="I80" s="28" t="s">
        <v>58</v>
      </c>
      <c r="J80" s="27">
        <f>G80*AO80</f>
        <v>0</v>
      </c>
      <c r="K80" s="27">
        <f>G80*AP80</f>
        <v>0</v>
      </c>
      <c r="L80" s="27">
        <f>G80*H80</f>
        <v>0</v>
      </c>
      <c r="M80" s="27">
        <f>L80*(1+BW80/100)</f>
        <v>0</v>
      </c>
      <c r="N80" s="27">
        <v>0</v>
      </c>
      <c r="O80" s="27">
        <f>G80*N80</f>
        <v>0</v>
      </c>
      <c r="P80" s="29"/>
      <c r="Z80" s="27">
        <f>IF(AQ80="5",BJ80,0)</f>
        <v>0</v>
      </c>
      <c r="AB80" s="27">
        <f>IF(AQ80="1",BH80,0)</f>
        <v>0</v>
      </c>
      <c r="AC80" s="27">
        <f>IF(AQ80="1",BI80,0)</f>
        <v>0</v>
      </c>
      <c r="AD80" s="27">
        <f>IF(AQ80="7",BH80,0)</f>
        <v>0</v>
      </c>
      <c r="AE80" s="27">
        <f>IF(AQ80="7",BI80,0)</f>
        <v>0</v>
      </c>
      <c r="AF80" s="27">
        <f>IF(AQ80="2",BH80,0)</f>
        <v>0</v>
      </c>
      <c r="AG80" s="27">
        <f>IF(AQ80="2",BI80,0)</f>
        <v>0</v>
      </c>
      <c r="AH80" s="27">
        <f>IF(AQ80="0",BJ80,0)</f>
        <v>0</v>
      </c>
      <c r="AI80" s="13" t="s">
        <v>229</v>
      </c>
      <c r="AJ80" s="27">
        <f>IF(AN80=0,L80,0)</f>
        <v>0</v>
      </c>
      <c r="AK80" s="27">
        <f>IF(AN80=21,L80,0)</f>
        <v>0</v>
      </c>
      <c r="AL80" s="27">
        <f>IF(AN80=21,L80,0)</f>
        <v>0</v>
      </c>
      <c r="AN80" s="27">
        <v>21</v>
      </c>
      <c r="AO80" s="27">
        <f>H80*0</f>
        <v>0</v>
      </c>
      <c r="AP80" s="27">
        <f>H80*(1-0)</f>
        <v>0</v>
      </c>
      <c r="AQ80" s="28" t="s">
        <v>54</v>
      </c>
      <c r="AV80" s="27">
        <f>AW80+AX80</f>
        <v>0</v>
      </c>
      <c r="AW80" s="27">
        <f>G80*AO80</f>
        <v>0</v>
      </c>
      <c r="AX80" s="27">
        <f>G80*AP80</f>
        <v>0</v>
      </c>
      <c r="AY80" s="28" t="s">
        <v>60</v>
      </c>
      <c r="AZ80" s="28" t="s">
        <v>233</v>
      </c>
      <c r="BA80" s="13" t="s">
        <v>234</v>
      </c>
      <c r="BC80" s="27">
        <f>AW80+AX80</f>
        <v>0</v>
      </c>
      <c r="BD80" s="27">
        <f>H80/(100-BE80)*100</f>
        <v>0</v>
      </c>
      <c r="BE80" s="27">
        <v>0</v>
      </c>
      <c r="BF80" s="27">
        <f>O80</f>
        <v>0</v>
      </c>
      <c r="BH80" s="27">
        <f>G80*AO80</f>
        <v>0</v>
      </c>
      <c r="BI80" s="27">
        <f>G80*AP80</f>
        <v>0</v>
      </c>
      <c r="BJ80" s="27">
        <f>G80*H80</f>
        <v>0</v>
      </c>
      <c r="BK80" s="27"/>
      <c r="BL80" s="27">
        <v>18</v>
      </c>
      <c r="BW80" s="27" t="str">
        <f>I80</f>
        <v>21</v>
      </c>
      <c r="BX80" s="4" t="s">
        <v>236</v>
      </c>
    </row>
    <row r="81" spans="1:76" ht="15" customHeight="1" x14ac:dyDescent="0.25">
      <c r="A81" s="69" t="s">
        <v>237</v>
      </c>
      <c r="B81" s="68" t="s">
        <v>229</v>
      </c>
      <c r="C81" s="68" t="s">
        <v>86</v>
      </c>
      <c r="D81" s="74" t="s">
        <v>297</v>
      </c>
      <c r="E81" s="74"/>
      <c r="F81" s="68" t="s">
        <v>120</v>
      </c>
      <c r="G81" s="70">
        <v>2</v>
      </c>
      <c r="H81" s="70"/>
      <c r="I81" s="71" t="s">
        <v>58</v>
      </c>
      <c r="J81" s="70">
        <f>G81*AO81</f>
        <v>0</v>
      </c>
      <c r="K81" s="70">
        <f>G81*AP81</f>
        <v>0</v>
      </c>
      <c r="L81" s="70">
        <f>G81*H81</f>
        <v>0</v>
      </c>
      <c r="M81" s="70">
        <f>L81*(1+BW81/100)</f>
        <v>0</v>
      </c>
      <c r="N81" s="70">
        <v>0</v>
      </c>
      <c r="O81" s="70">
        <f>G81*N81</f>
        <v>0</v>
      </c>
      <c r="P81" s="72"/>
      <c r="Z81" s="27">
        <f>IF(AQ81="5",BJ81,0)</f>
        <v>0</v>
      </c>
      <c r="AB81" s="27">
        <f>IF(AQ81="1",BH81,0)</f>
        <v>0</v>
      </c>
      <c r="AC81" s="27">
        <f>IF(AQ81="1",BI81,0)</f>
        <v>0</v>
      </c>
      <c r="AD81" s="27">
        <f>IF(AQ81="7",BH81,0)</f>
        <v>0</v>
      </c>
      <c r="AE81" s="27">
        <f>IF(AQ81="7",BI81,0)</f>
        <v>0</v>
      </c>
      <c r="AF81" s="27">
        <f>IF(AQ81="2",BH81,0)</f>
        <v>0</v>
      </c>
      <c r="AG81" s="27">
        <f>IF(AQ81="2",BI81,0)</f>
        <v>0</v>
      </c>
      <c r="AH81" s="27">
        <f>IF(AQ81="0",BJ81,0)</f>
        <v>0</v>
      </c>
      <c r="AI81" s="14" t="s">
        <v>229</v>
      </c>
      <c r="AJ81" s="27">
        <f>IF(AN81=0,L81,0)</f>
        <v>0</v>
      </c>
      <c r="AK81" s="27">
        <f>IF(AN81=21,L81,0)</f>
        <v>0</v>
      </c>
      <c r="AL81" s="27">
        <f>IF(AN81=21,L81,0)</f>
        <v>0</v>
      </c>
      <c r="AN81" s="27">
        <v>21</v>
      </c>
      <c r="AO81" s="27">
        <f>H81*0</f>
        <v>0</v>
      </c>
      <c r="AP81" s="27">
        <f>H81*(1-0)</f>
        <v>0</v>
      </c>
      <c r="AQ81" s="28" t="s">
        <v>54</v>
      </c>
      <c r="AV81" s="27">
        <f>AW81+AX81</f>
        <v>0</v>
      </c>
      <c r="AW81" s="27">
        <f>G81*AO81</f>
        <v>0</v>
      </c>
      <c r="AX81" s="27">
        <f>G81*AP81</f>
        <v>0</v>
      </c>
      <c r="AY81" s="28" t="s">
        <v>60</v>
      </c>
      <c r="AZ81" s="28" t="s">
        <v>233</v>
      </c>
      <c r="BA81" s="14" t="s">
        <v>234</v>
      </c>
      <c r="BC81" s="27">
        <f>AW81+AX81</f>
        <v>0</v>
      </c>
      <c r="BD81" s="27">
        <f>H81/(100-BE81)*100</f>
        <v>0</v>
      </c>
      <c r="BE81" s="27">
        <v>0</v>
      </c>
      <c r="BF81" s="27">
        <f>O81</f>
        <v>0</v>
      </c>
      <c r="BH81" s="27">
        <f>G81*AO81</f>
        <v>0</v>
      </c>
      <c r="BI81" s="27">
        <f>G81*AP81</f>
        <v>0</v>
      </c>
      <c r="BJ81" s="27">
        <f>G81*H81</f>
        <v>0</v>
      </c>
      <c r="BK81" s="27"/>
      <c r="BL81" s="27">
        <v>18</v>
      </c>
      <c r="BW81" s="27" t="str">
        <f>I81</f>
        <v>21</v>
      </c>
      <c r="BX81" s="4" t="s">
        <v>238</v>
      </c>
    </row>
    <row r="82" spans="1:76" x14ac:dyDescent="0.25">
      <c r="J82" s="75" t="s">
        <v>239</v>
      </c>
      <c r="K82" s="75"/>
      <c r="L82" s="46">
        <f>L13+L26+L52+L55+L74+L78</f>
        <v>0</v>
      </c>
      <c r="M82" s="46">
        <f>M13+M26+M52+M55+M74+M78</f>
        <v>0</v>
      </c>
    </row>
    <row r="83" spans="1:76" x14ac:dyDescent="0.25">
      <c r="A83" s="47" t="s">
        <v>240</v>
      </c>
    </row>
    <row r="84" spans="1:76" ht="12.75" customHeight="1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</row>
  </sheetData>
  <mergeCells count="101">
    <mergeCell ref="A1:P1"/>
    <mergeCell ref="A2:C3"/>
    <mergeCell ref="D2:E3"/>
    <mergeCell ref="F2:G3"/>
    <mergeCell ref="H2:H3"/>
    <mergeCell ref="I2:I3"/>
    <mergeCell ref="J2:P3"/>
    <mergeCell ref="A4:C5"/>
    <mergeCell ref="D4:E5"/>
    <mergeCell ref="F4:G5"/>
    <mergeCell ref="H4:H5"/>
    <mergeCell ref="I4:I5"/>
    <mergeCell ref="J4:P5"/>
    <mergeCell ref="A6:C7"/>
    <mergeCell ref="D6:E7"/>
    <mergeCell ref="F6:G7"/>
    <mergeCell ref="H6:H7"/>
    <mergeCell ref="I6:I7"/>
    <mergeCell ref="J6:P7"/>
    <mergeCell ref="A8:C9"/>
    <mergeCell ref="D8:E9"/>
    <mergeCell ref="F8:G9"/>
    <mergeCell ref="H8:H9"/>
    <mergeCell ref="I8:I9"/>
    <mergeCell ref="J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80:E80"/>
    <mergeCell ref="D81:E81"/>
    <mergeCell ref="J82:K82"/>
    <mergeCell ref="A84:P84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zoomScaleNormal="100" workbookViewId="0">
      <selection activeCell="A29" sqref="A29:B2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116" t="s">
        <v>241</v>
      </c>
      <c r="B1" s="116"/>
      <c r="C1" s="116"/>
      <c r="D1" s="116"/>
      <c r="E1" s="116"/>
      <c r="F1" s="116"/>
      <c r="G1" s="116"/>
      <c r="H1" s="116"/>
      <c r="I1" s="116"/>
    </row>
    <row r="2" spans="1:9" ht="15" customHeight="1" x14ac:dyDescent="0.2">
      <c r="A2" s="88" t="s">
        <v>1</v>
      </c>
      <c r="B2" s="88"/>
      <c r="C2" s="89" t="str">
        <f>'Stavební rozpočet'!D2</f>
        <v>PŘÍBĚHY NAŠICH HRANIC - ETAPA 8</v>
      </c>
      <c r="D2" s="89"/>
      <c r="E2" s="91" t="s">
        <v>5</v>
      </c>
      <c r="F2" s="91" t="str">
        <f>'Stavební rozpočet'!J2</f>
        <v> </v>
      </c>
      <c r="G2" s="91"/>
      <c r="H2" s="91" t="s">
        <v>242</v>
      </c>
      <c r="I2" s="92"/>
    </row>
    <row r="3" spans="1:9" ht="15" customHeight="1" x14ac:dyDescent="0.2">
      <c r="A3" s="88"/>
      <c r="B3" s="88"/>
      <c r="C3" s="89"/>
      <c r="D3" s="89"/>
      <c r="E3" s="91"/>
      <c r="F3" s="91"/>
      <c r="G3" s="91"/>
      <c r="H3" s="91"/>
      <c r="I3" s="92"/>
    </row>
    <row r="4" spans="1:9" ht="15" customHeight="1" x14ac:dyDescent="0.2">
      <c r="A4" s="84" t="s">
        <v>7</v>
      </c>
      <c r="B4" s="84"/>
      <c r="C4" s="73" t="str">
        <f>'Stavební rozpočet'!D4</f>
        <v xml:space="preserve"> </v>
      </c>
      <c r="D4" s="73"/>
      <c r="E4" s="73" t="s">
        <v>10</v>
      </c>
      <c r="F4" s="73" t="str">
        <f>'Stavební rozpočet'!J4</f>
        <v> </v>
      </c>
      <c r="G4" s="73"/>
      <c r="H4" s="73" t="s">
        <v>242</v>
      </c>
      <c r="I4" s="86"/>
    </row>
    <row r="5" spans="1:9" ht="15" customHeight="1" x14ac:dyDescent="0.2">
      <c r="A5" s="84"/>
      <c r="B5" s="84"/>
      <c r="C5" s="73"/>
      <c r="D5" s="73"/>
      <c r="E5" s="73"/>
      <c r="F5" s="73"/>
      <c r="G5" s="73"/>
      <c r="H5" s="73"/>
      <c r="I5" s="86"/>
    </row>
    <row r="6" spans="1:9" ht="15" customHeight="1" x14ac:dyDescent="0.2">
      <c r="A6" s="84" t="s">
        <v>11</v>
      </c>
      <c r="B6" s="84"/>
      <c r="C6" s="73" t="str">
        <f>'Stavební rozpočet'!D6</f>
        <v xml:space="preserve"> </v>
      </c>
      <c r="D6" s="73"/>
      <c r="E6" s="73" t="s">
        <v>13</v>
      </c>
      <c r="F6" s="73" t="str">
        <f>'Stavební rozpočet'!J6</f>
        <v> </v>
      </c>
      <c r="G6" s="73"/>
      <c r="H6" s="73" t="s">
        <v>242</v>
      </c>
      <c r="I6" s="86"/>
    </row>
    <row r="7" spans="1:9" ht="15" customHeight="1" x14ac:dyDescent="0.2">
      <c r="A7" s="84"/>
      <c r="B7" s="84"/>
      <c r="C7" s="73"/>
      <c r="D7" s="73"/>
      <c r="E7" s="73"/>
      <c r="F7" s="73"/>
      <c r="G7" s="73"/>
      <c r="H7" s="73"/>
      <c r="I7" s="86"/>
    </row>
    <row r="8" spans="1:9" ht="15" customHeight="1" x14ac:dyDescent="0.2">
      <c r="A8" s="84" t="s">
        <v>8</v>
      </c>
      <c r="B8" s="84"/>
      <c r="C8" s="73" t="str">
        <f>'Stavební rozpočet'!H4</f>
        <v>29.05.2024</v>
      </c>
      <c r="D8" s="73"/>
      <c r="E8" s="73" t="s">
        <v>12</v>
      </c>
      <c r="F8" s="73" t="str">
        <f>'Stavební rozpočet'!H6</f>
        <v xml:space="preserve"> </v>
      </c>
      <c r="G8" s="73"/>
      <c r="H8" s="85" t="s">
        <v>243</v>
      </c>
      <c r="I8" s="112">
        <v>58</v>
      </c>
    </row>
    <row r="9" spans="1:9" ht="12.75" x14ac:dyDescent="0.2">
      <c r="A9" s="84"/>
      <c r="B9" s="84"/>
      <c r="C9" s="73"/>
      <c r="D9" s="73"/>
      <c r="E9" s="73"/>
      <c r="F9" s="73"/>
      <c r="G9" s="73"/>
      <c r="H9" s="85"/>
      <c r="I9" s="112"/>
    </row>
    <row r="10" spans="1:9" ht="15" customHeight="1" x14ac:dyDescent="0.2">
      <c r="A10" s="113" t="s">
        <v>14</v>
      </c>
      <c r="B10" s="113"/>
      <c r="C10" s="74" t="str">
        <f>'Stavební rozpočet'!D8</f>
        <v xml:space="preserve"> </v>
      </c>
      <c r="D10" s="74"/>
      <c r="E10" s="74" t="s">
        <v>16</v>
      </c>
      <c r="F10" s="74" t="str">
        <f>'Stavební rozpočet'!J8</f>
        <v> </v>
      </c>
      <c r="G10" s="74"/>
      <c r="H10" s="114" t="s">
        <v>244</v>
      </c>
      <c r="I10" s="115" t="str">
        <f>'Stavební rozpočet'!H8</f>
        <v>29.05.2024</v>
      </c>
    </row>
    <row r="11" spans="1:9" ht="12.75" x14ac:dyDescent="0.2">
      <c r="A11" s="113"/>
      <c r="B11" s="113"/>
      <c r="C11" s="74"/>
      <c r="D11" s="74"/>
      <c r="E11" s="74"/>
      <c r="F11" s="74"/>
      <c r="G11" s="74"/>
      <c r="H11" s="114"/>
      <c r="I11" s="115"/>
    </row>
    <row r="12" spans="1:9" ht="23.25" x14ac:dyDescent="0.2">
      <c r="A12" s="110" t="s">
        <v>245</v>
      </c>
      <c r="B12" s="110"/>
      <c r="C12" s="110"/>
      <c r="D12" s="110"/>
      <c r="E12" s="110"/>
      <c r="F12" s="110"/>
      <c r="G12" s="110"/>
      <c r="H12" s="110"/>
      <c r="I12" s="110"/>
    </row>
    <row r="13" spans="1:9" ht="26.25" customHeight="1" x14ac:dyDescent="0.2">
      <c r="A13" s="48" t="s">
        <v>246</v>
      </c>
      <c r="B13" s="111" t="s">
        <v>247</v>
      </c>
      <c r="C13" s="111"/>
      <c r="D13" s="49" t="s">
        <v>248</v>
      </c>
      <c r="E13" s="111" t="s">
        <v>249</v>
      </c>
      <c r="F13" s="111"/>
      <c r="G13" s="49" t="s">
        <v>250</v>
      </c>
      <c r="H13" s="111" t="s">
        <v>251</v>
      </c>
      <c r="I13" s="111"/>
    </row>
    <row r="14" spans="1:9" ht="15.75" x14ac:dyDescent="0.2">
      <c r="A14" s="50" t="s">
        <v>252</v>
      </c>
      <c r="B14" s="51" t="s">
        <v>253</v>
      </c>
      <c r="C14" s="52">
        <f>SUM('Stavební rozpočet'!AB12:AB81)</f>
        <v>0</v>
      </c>
      <c r="D14" s="109" t="s">
        <v>254</v>
      </c>
      <c r="E14" s="109"/>
      <c r="F14" s="52">
        <f>VORN!I15</f>
        <v>0</v>
      </c>
      <c r="G14" s="109" t="s">
        <v>255</v>
      </c>
      <c r="H14" s="109"/>
      <c r="I14" s="52">
        <f>VORN!I21</f>
        <v>0</v>
      </c>
    </row>
    <row r="15" spans="1:9" ht="15.75" x14ac:dyDescent="0.2">
      <c r="A15" s="53"/>
      <c r="B15" s="51" t="s">
        <v>34</v>
      </c>
      <c r="C15" s="52">
        <f>SUM('Stavební rozpočet'!AC12:AC81)</f>
        <v>0</v>
      </c>
      <c r="D15" s="109" t="s">
        <v>256</v>
      </c>
      <c r="E15" s="109"/>
      <c r="F15" s="52">
        <f>VORN!I16</f>
        <v>0</v>
      </c>
      <c r="G15" s="109" t="s">
        <v>257</v>
      </c>
      <c r="H15" s="109"/>
      <c r="I15" s="52">
        <f>VORN!I22</f>
        <v>0</v>
      </c>
    </row>
    <row r="16" spans="1:9" ht="15.75" x14ac:dyDescent="0.2">
      <c r="A16" s="50" t="s">
        <v>258</v>
      </c>
      <c r="B16" s="51" t="s">
        <v>253</v>
      </c>
      <c r="C16" s="52">
        <f>SUM('Stavební rozpočet'!AD12:AD81)</f>
        <v>0</v>
      </c>
      <c r="D16" s="109" t="s">
        <v>259</v>
      </c>
      <c r="E16" s="109"/>
      <c r="F16" s="52">
        <f>VORN!I17</f>
        <v>0</v>
      </c>
      <c r="G16" s="109" t="s">
        <v>260</v>
      </c>
      <c r="H16" s="109"/>
      <c r="I16" s="52">
        <f>VORN!I23</f>
        <v>0</v>
      </c>
    </row>
    <row r="17" spans="1:9" ht="15.75" x14ac:dyDescent="0.2">
      <c r="A17" s="53"/>
      <c r="B17" s="51" t="s">
        <v>34</v>
      </c>
      <c r="C17" s="52">
        <f>SUM('Stavební rozpočet'!AE12:AE81)</f>
        <v>0</v>
      </c>
      <c r="D17" s="109"/>
      <c r="E17" s="109"/>
      <c r="F17" s="54"/>
      <c r="G17" s="109" t="s">
        <v>261</v>
      </c>
      <c r="H17" s="109"/>
      <c r="I17" s="52">
        <f>VORN!I24</f>
        <v>0</v>
      </c>
    </row>
    <row r="18" spans="1:9" ht="15.75" x14ac:dyDescent="0.2">
      <c r="A18" s="50" t="s">
        <v>262</v>
      </c>
      <c r="B18" s="51" t="s">
        <v>253</v>
      </c>
      <c r="C18" s="52">
        <f>SUM('Stavební rozpočet'!AF12:AF81)</f>
        <v>0</v>
      </c>
      <c r="D18" s="109"/>
      <c r="E18" s="109"/>
      <c r="F18" s="54"/>
      <c r="G18" s="109" t="s">
        <v>263</v>
      </c>
      <c r="H18" s="109"/>
      <c r="I18" s="52">
        <f>VORN!I25</f>
        <v>0</v>
      </c>
    </row>
    <row r="19" spans="1:9" ht="15.75" x14ac:dyDescent="0.2">
      <c r="A19" s="53"/>
      <c r="B19" s="51" t="s">
        <v>34</v>
      </c>
      <c r="C19" s="52">
        <f>SUM('Stavební rozpočet'!AG12:AG81)</f>
        <v>0</v>
      </c>
      <c r="D19" s="109"/>
      <c r="E19" s="109"/>
      <c r="F19" s="54"/>
      <c r="G19" s="109" t="s">
        <v>264</v>
      </c>
      <c r="H19" s="109"/>
      <c r="I19" s="52">
        <f>VORN!I26</f>
        <v>0</v>
      </c>
    </row>
    <row r="20" spans="1:9" ht="15.75" x14ac:dyDescent="0.2">
      <c r="A20" s="102" t="s">
        <v>265</v>
      </c>
      <c r="B20" s="102"/>
      <c r="C20" s="52">
        <f>SUM('Stavební rozpočet'!AH12:AH81)</f>
        <v>0</v>
      </c>
      <c r="D20" s="109"/>
      <c r="E20" s="109"/>
      <c r="F20" s="54"/>
      <c r="G20" s="109"/>
      <c r="H20" s="109"/>
      <c r="I20" s="54"/>
    </row>
    <row r="21" spans="1:9" ht="15.75" x14ac:dyDescent="0.2">
      <c r="A21" s="105" t="s">
        <v>266</v>
      </c>
      <c r="B21" s="105"/>
      <c r="C21" s="55">
        <f>SUM('Stavební rozpočet'!Z12:Z81)</f>
        <v>0</v>
      </c>
      <c r="D21" s="106"/>
      <c r="E21" s="106"/>
      <c r="F21" s="56"/>
      <c r="G21" s="106"/>
      <c r="H21" s="106"/>
      <c r="I21" s="56"/>
    </row>
    <row r="22" spans="1:9" ht="16.5" customHeight="1" x14ac:dyDescent="0.2">
      <c r="A22" s="107" t="s">
        <v>267</v>
      </c>
      <c r="B22" s="107"/>
      <c r="C22" s="57">
        <f>SUM(C14:C21)</f>
        <v>0</v>
      </c>
      <c r="D22" s="108" t="s">
        <v>268</v>
      </c>
      <c r="E22" s="108"/>
      <c r="F22" s="57">
        <f>SUM(F14:F21)</f>
        <v>0</v>
      </c>
      <c r="G22" s="108" t="s">
        <v>269</v>
      </c>
      <c r="H22" s="108"/>
      <c r="I22" s="57">
        <f>SUM(I14:I21)</f>
        <v>0</v>
      </c>
    </row>
    <row r="23" spans="1:9" ht="15.75" x14ac:dyDescent="0.25">
      <c r="D23" s="102" t="s">
        <v>270</v>
      </c>
      <c r="E23" s="102"/>
      <c r="F23" s="58">
        <v>0</v>
      </c>
      <c r="G23" s="103" t="s">
        <v>271</v>
      </c>
      <c r="H23" s="103"/>
      <c r="I23" s="52">
        <v>0</v>
      </c>
    </row>
    <row r="24" spans="1:9" ht="15.75" x14ac:dyDescent="0.25">
      <c r="G24" s="102" t="s">
        <v>272</v>
      </c>
      <c r="H24" s="102"/>
      <c r="I24" s="52">
        <f>vorn_sum</f>
        <v>0</v>
      </c>
    </row>
    <row r="25" spans="1:9" ht="15.75" x14ac:dyDescent="0.25">
      <c r="G25" s="102" t="s">
        <v>273</v>
      </c>
      <c r="H25" s="102"/>
      <c r="I25" s="52">
        <v>0</v>
      </c>
    </row>
    <row r="27" spans="1:9" ht="15.75" x14ac:dyDescent="0.25">
      <c r="A27" s="104" t="s">
        <v>274</v>
      </c>
      <c r="B27" s="104"/>
      <c r="C27" s="59">
        <f>SUM('Stavební rozpočet'!AJ12:AJ81)</f>
        <v>0</v>
      </c>
    </row>
    <row r="28" spans="1:9" ht="15.75" x14ac:dyDescent="0.2">
      <c r="A28" s="99" t="s">
        <v>275</v>
      </c>
      <c r="B28" s="99"/>
      <c r="C28" s="60">
        <v>0</v>
      </c>
      <c r="D28" s="100" t="s">
        <v>276</v>
      </c>
      <c r="E28" s="100"/>
      <c r="F28" s="59">
        <f>ROUND(C28*(21/100),2)</f>
        <v>0</v>
      </c>
      <c r="G28" s="100" t="s">
        <v>277</v>
      </c>
      <c r="H28" s="100"/>
      <c r="I28" s="59">
        <f>SUM(C27:C29)</f>
        <v>0</v>
      </c>
    </row>
    <row r="29" spans="1:9" ht="15.75" x14ac:dyDescent="0.2">
      <c r="A29" s="99" t="s">
        <v>278</v>
      </c>
      <c r="B29" s="99"/>
      <c r="C29" s="60">
        <f>SUM('Stavební rozpočet'!AL12:AL81)</f>
        <v>0</v>
      </c>
      <c r="D29" s="101" t="s">
        <v>279</v>
      </c>
      <c r="E29" s="101"/>
      <c r="F29" s="60">
        <f>ROUND(C29*(21/100),2)</f>
        <v>0</v>
      </c>
      <c r="G29" s="101" t="s">
        <v>280</v>
      </c>
      <c r="H29" s="101"/>
      <c r="I29" s="60">
        <f>SUM(F28:F29)+I28</f>
        <v>0</v>
      </c>
    </row>
    <row r="31" spans="1:9" x14ac:dyDescent="0.2">
      <c r="A31" s="97" t="s">
        <v>281</v>
      </c>
      <c r="B31" s="97"/>
      <c r="C31" s="97"/>
      <c r="D31" s="98" t="s">
        <v>282</v>
      </c>
      <c r="E31" s="98"/>
      <c r="F31" s="98"/>
      <c r="G31" s="98" t="s">
        <v>283</v>
      </c>
      <c r="H31" s="98"/>
      <c r="I31" s="98"/>
    </row>
    <row r="32" spans="1:9" x14ac:dyDescent="0.2">
      <c r="A32" s="95"/>
      <c r="B32" s="95"/>
      <c r="C32" s="95"/>
      <c r="D32" s="96"/>
      <c r="E32" s="96"/>
      <c r="F32" s="96"/>
      <c r="G32" s="96"/>
      <c r="H32" s="96"/>
      <c r="I32" s="96"/>
    </row>
    <row r="33" spans="1:9" x14ac:dyDescent="0.2">
      <c r="A33" s="95"/>
      <c r="B33" s="95"/>
      <c r="C33" s="95"/>
      <c r="D33" s="96"/>
      <c r="E33" s="96"/>
      <c r="F33" s="96"/>
      <c r="G33" s="96"/>
      <c r="H33" s="96"/>
      <c r="I33" s="96"/>
    </row>
    <row r="34" spans="1:9" x14ac:dyDescent="0.2">
      <c r="A34" s="95"/>
      <c r="B34" s="95"/>
      <c r="C34" s="95"/>
      <c r="D34" s="96"/>
      <c r="E34" s="96"/>
      <c r="F34" s="96"/>
      <c r="G34" s="96"/>
      <c r="H34" s="96"/>
      <c r="I34" s="96"/>
    </row>
    <row r="35" spans="1:9" x14ac:dyDescent="0.2">
      <c r="A35" s="93" t="s">
        <v>284</v>
      </c>
      <c r="B35" s="93"/>
      <c r="C35" s="93"/>
      <c r="D35" s="94" t="s">
        <v>284</v>
      </c>
      <c r="E35" s="94"/>
      <c r="F35" s="94"/>
      <c r="G35" s="94" t="s">
        <v>284</v>
      </c>
      <c r="H35" s="94"/>
      <c r="I35" s="94"/>
    </row>
    <row r="36" spans="1:9" x14ac:dyDescent="0.25">
      <c r="A36" s="47" t="s">
        <v>240</v>
      </c>
    </row>
    <row r="37" spans="1:9" ht="12.75" customHeight="1" x14ac:dyDescent="0.2">
      <c r="A37" s="73"/>
      <c r="B37" s="73"/>
      <c r="C37" s="73"/>
      <c r="D37" s="73"/>
      <c r="E37" s="73"/>
      <c r="F37" s="73"/>
      <c r="G37" s="73"/>
      <c r="H37" s="73"/>
      <c r="I37" s="73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116" t="s">
        <v>285</v>
      </c>
      <c r="B1" s="116"/>
      <c r="C1" s="116"/>
      <c r="D1" s="116"/>
      <c r="E1" s="116"/>
      <c r="F1" s="116"/>
      <c r="G1" s="116"/>
      <c r="H1" s="116"/>
      <c r="I1" s="116"/>
    </row>
    <row r="2" spans="1:9" ht="15" customHeight="1" x14ac:dyDescent="0.2">
      <c r="A2" s="88" t="s">
        <v>1</v>
      </c>
      <c r="B2" s="88"/>
      <c r="C2" s="89" t="str">
        <f>'Stavební rozpočet'!D2</f>
        <v>PŘÍBĚHY NAŠICH HRANIC - ETAPA 8</v>
      </c>
      <c r="D2" s="89"/>
      <c r="E2" s="91" t="s">
        <v>5</v>
      </c>
      <c r="F2" s="91" t="str">
        <f>'Stavební rozpočet'!J2</f>
        <v> </v>
      </c>
      <c r="G2" s="91"/>
      <c r="H2" s="91" t="s">
        <v>242</v>
      </c>
      <c r="I2" s="92"/>
    </row>
    <row r="3" spans="1:9" ht="15" customHeight="1" x14ac:dyDescent="0.2">
      <c r="A3" s="88"/>
      <c r="B3" s="88"/>
      <c r="C3" s="89"/>
      <c r="D3" s="89"/>
      <c r="E3" s="91"/>
      <c r="F3" s="91"/>
      <c r="G3" s="91"/>
      <c r="H3" s="91"/>
      <c r="I3" s="92"/>
    </row>
    <row r="4" spans="1:9" ht="15" customHeight="1" x14ac:dyDescent="0.2">
      <c r="A4" s="84" t="s">
        <v>7</v>
      </c>
      <c r="B4" s="84"/>
      <c r="C4" s="73" t="str">
        <f>'Stavební rozpočet'!D4</f>
        <v xml:space="preserve"> </v>
      </c>
      <c r="D4" s="73"/>
      <c r="E4" s="73" t="s">
        <v>10</v>
      </c>
      <c r="F4" s="73" t="str">
        <f>'Stavební rozpočet'!J4</f>
        <v> </v>
      </c>
      <c r="G4" s="73"/>
      <c r="H4" s="73" t="s">
        <v>242</v>
      </c>
      <c r="I4" s="86"/>
    </row>
    <row r="5" spans="1:9" ht="15" customHeight="1" x14ac:dyDescent="0.2">
      <c r="A5" s="84"/>
      <c r="B5" s="84"/>
      <c r="C5" s="73"/>
      <c r="D5" s="73"/>
      <c r="E5" s="73"/>
      <c r="F5" s="73"/>
      <c r="G5" s="73"/>
      <c r="H5" s="73"/>
      <c r="I5" s="86"/>
    </row>
    <row r="6" spans="1:9" ht="15" customHeight="1" x14ac:dyDescent="0.2">
      <c r="A6" s="84" t="s">
        <v>11</v>
      </c>
      <c r="B6" s="84"/>
      <c r="C6" s="73" t="str">
        <f>'Stavební rozpočet'!D6</f>
        <v xml:space="preserve"> </v>
      </c>
      <c r="D6" s="73"/>
      <c r="E6" s="73" t="s">
        <v>13</v>
      </c>
      <c r="F6" s="73" t="str">
        <f>'Stavební rozpočet'!J6</f>
        <v> </v>
      </c>
      <c r="G6" s="73"/>
      <c r="H6" s="73" t="s">
        <v>242</v>
      </c>
      <c r="I6" s="86"/>
    </row>
    <row r="7" spans="1:9" ht="15" customHeight="1" x14ac:dyDescent="0.2">
      <c r="A7" s="84"/>
      <c r="B7" s="84"/>
      <c r="C7" s="73"/>
      <c r="D7" s="73"/>
      <c r="E7" s="73"/>
      <c r="F7" s="73"/>
      <c r="G7" s="73"/>
      <c r="H7" s="73"/>
      <c r="I7" s="86"/>
    </row>
    <row r="8" spans="1:9" ht="15" customHeight="1" x14ac:dyDescent="0.2">
      <c r="A8" s="84" t="s">
        <v>8</v>
      </c>
      <c r="B8" s="84"/>
      <c r="C8" s="73" t="str">
        <f>'Stavební rozpočet'!H4</f>
        <v>29.05.2024</v>
      </c>
      <c r="D8" s="73"/>
      <c r="E8" s="73" t="s">
        <v>12</v>
      </c>
      <c r="F8" s="73" t="str">
        <f>'Stavební rozpočet'!H6</f>
        <v xml:space="preserve"> </v>
      </c>
      <c r="G8" s="73"/>
      <c r="H8" s="85" t="s">
        <v>243</v>
      </c>
      <c r="I8" s="112">
        <v>58</v>
      </c>
    </row>
    <row r="9" spans="1:9" ht="12.75" x14ac:dyDescent="0.2">
      <c r="A9" s="84"/>
      <c r="B9" s="84"/>
      <c r="C9" s="73"/>
      <c r="D9" s="73"/>
      <c r="E9" s="73"/>
      <c r="F9" s="73"/>
      <c r="G9" s="73"/>
      <c r="H9" s="85"/>
      <c r="I9" s="112"/>
    </row>
    <row r="10" spans="1:9" ht="15" customHeight="1" x14ac:dyDescent="0.2">
      <c r="A10" s="113" t="s">
        <v>14</v>
      </c>
      <c r="B10" s="113"/>
      <c r="C10" s="74" t="str">
        <f>'Stavební rozpočet'!D8</f>
        <v xml:space="preserve"> </v>
      </c>
      <c r="D10" s="74"/>
      <c r="E10" s="74" t="s">
        <v>16</v>
      </c>
      <c r="F10" s="74" t="str">
        <f>'Stavební rozpočet'!J8</f>
        <v> </v>
      </c>
      <c r="G10" s="74"/>
      <c r="H10" s="114" t="s">
        <v>244</v>
      </c>
      <c r="I10" s="115" t="str">
        <f>'Stavební rozpočet'!H8</f>
        <v>29.05.2024</v>
      </c>
    </row>
    <row r="11" spans="1:9" ht="12.75" x14ac:dyDescent="0.2">
      <c r="A11" s="113"/>
      <c r="B11" s="113"/>
      <c r="C11" s="74"/>
      <c r="D11" s="74"/>
      <c r="E11" s="74"/>
      <c r="F11" s="74"/>
      <c r="G11" s="74"/>
      <c r="H11" s="114"/>
      <c r="I11" s="115"/>
    </row>
    <row r="13" spans="1:9" ht="15.75" x14ac:dyDescent="0.25">
      <c r="A13" s="118" t="s">
        <v>286</v>
      </c>
      <c r="B13" s="118"/>
      <c r="C13" s="118"/>
      <c r="D13" s="118"/>
      <c r="E13" s="118"/>
    </row>
    <row r="14" spans="1:9" ht="12.75" x14ac:dyDescent="0.2">
      <c r="A14" s="119" t="s">
        <v>287</v>
      </c>
      <c r="B14" s="119"/>
      <c r="C14" s="119"/>
      <c r="D14" s="119"/>
      <c r="E14" s="119"/>
      <c r="F14" s="61" t="s">
        <v>288</v>
      </c>
      <c r="G14" s="61" t="s">
        <v>289</v>
      </c>
      <c r="H14" s="61" t="s">
        <v>290</v>
      </c>
      <c r="I14" s="61" t="s">
        <v>288</v>
      </c>
    </row>
    <row r="15" spans="1:9" ht="12.75" x14ac:dyDescent="0.2">
      <c r="A15" s="122" t="s">
        <v>254</v>
      </c>
      <c r="B15" s="122"/>
      <c r="C15" s="122"/>
      <c r="D15" s="122"/>
      <c r="E15" s="122"/>
      <c r="F15" s="62">
        <v>0</v>
      </c>
      <c r="G15" s="63"/>
      <c r="H15" s="63"/>
      <c r="I15" s="62">
        <f>F15</f>
        <v>0</v>
      </c>
    </row>
    <row r="16" spans="1:9" ht="12.75" x14ac:dyDescent="0.2">
      <c r="A16" s="122" t="s">
        <v>256</v>
      </c>
      <c r="B16" s="122"/>
      <c r="C16" s="122"/>
      <c r="D16" s="122"/>
      <c r="E16" s="122"/>
      <c r="F16" s="62">
        <v>0</v>
      </c>
      <c r="G16" s="63"/>
      <c r="H16" s="63"/>
      <c r="I16" s="62">
        <f>F16</f>
        <v>0</v>
      </c>
    </row>
    <row r="17" spans="1:9" ht="12.75" x14ac:dyDescent="0.2">
      <c r="A17" s="120" t="s">
        <v>259</v>
      </c>
      <c r="B17" s="120"/>
      <c r="C17" s="120"/>
      <c r="D17" s="120"/>
      <c r="E17" s="120"/>
      <c r="F17" s="64">
        <v>0</v>
      </c>
      <c r="G17" s="2"/>
      <c r="H17" s="2"/>
      <c r="I17" s="64">
        <f>F17</f>
        <v>0</v>
      </c>
    </row>
    <row r="18" spans="1:9" ht="12.75" x14ac:dyDescent="0.2">
      <c r="A18" s="121" t="s">
        <v>291</v>
      </c>
      <c r="B18" s="121"/>
      <c r="C18" s="121"/>
      <c r="D18" s="121"/>
      <c r="E18" s="121"/>
      <c r="F18" s="65"/>
      <c r="G18" s="66"/>
      <c r="H18" s="66"/>
      <c r="I18" s="67">
        <f>SUM(I15:I17)</f>
        <v>0</v>
      </c>
    </row>
    <row r="20" spans="1:9" ht="12.75" x14ac:dyDescent="0.2">
      <c r="A20" s="119" t="s">
        <v>251</v>
      </c>
      <c r="B20" s="119"/>
      <c r="C20" s="119"/>
      <c r="D20" s="119"/>
      <c r="E20" s="119"/>
      <c r="F20" s="61" t="s">
        <v>288</v>
      </c>
      <c r="G20" s="61" t="s">
        <v>289</v>
      </c>
      <c r="H20" s="61" t="s">
        <v>290</v>
      </c>
      <c r="I20" s="61" t="s">
        <v>288</v>
      </c>
    </row>
    <row r="21" spans="1:9" ht="12.75" x14ac:dyDescent="0.2">
      <c r="A21" s="122" t="s">
        <v>255</v>
      </c>
      <c r="B21" s="122"/>
      <c r="C21" s="122"/>
      <c r="D21" s="122"/>
      <c r="E21" s="122"/>
      <c r="F21" s="62">
        <v>0</v>
      </c>
      <c r="G21" s="63"/>
      <c r="H21" s="63"/>
      <c r="I21" s="62">
        <f t="shared" ref="I21:I26" si="0">F21</f>
        <v>0</v>
      </c>
    </row>
    <row r="22" spans="1:9" ht="12.75" x14ac:dyDescent="0.2">
      <c r="A22" s="122" t="s">
        <v>257</v>
      </c>
      <c r="B22" s="122"/>
      <c r="C22" s="122"/>
      <c r="D22" s="122"/>
      <c r="E22" s="122"/>
      <c r="F22" s="62">
        <v>0</v>
      </c>
      <c r="G22" s="63"/>
      <c r="H22" s="63"/>
      <c r="I22" s="62">
        <f t="shared" si="0"/>
        <v>0</v>
      </c>
    </row>
    <row r="23" spans="1:9" ht="12.75" x14ac:dyDescent="0.2">
      <c r="A23" s="122" t="s">
        <v>260</v>
      </c>
      <c r="B23" s="122"/>
      <c r="C23" s="122"/>
      <c r="D23" s="122"/>
      <c r="E23" s="122"/>
      <c r="F23" s="62">
        <v>0</v>
      </c>
      <c r="G23" s="63"/>
      <c r="H23" s="63"/>
      <c r="I23" s="62">
        <f t="shared" si="0"/>
        <v>0</v>
      </c>
    </row>
    <row r="24" spans="1:9" ht="12.75" x14ac:dyDescent="0.2">
      <c r="A24" s="122" t="s">
        <v>261</v>
      </c>
      <c r="B24" s="122"/>
      <c r="C24" s="122"/>
      <c r="D24" s="122"/>
      <c r="E24" s="122"/>
      <c r="F24" s="62">
        <v>0</v>
      </c>
      <c r="G24" s="63"/>
      <c r="H24" s="63"/>
      <c r="I24" s="62">
        <f t="shared" si="0"/>
        <v>0</v>
      </c>
    </row>
    <row r="25" spans="1:9" ht="12.75" x14ac:dyDescent="0.2">
      <c r="A25" s="122" t="s">
        <v>263</v>
      </c>
      <c r="B25" s="122"/>
      <c r="C25" s="122"/>
      <c r="D25" s="122"/>
      <c r="E25" s="122"/>
      <c r="F25" s="62">
        <v>0</v>
      </c>
      <c r="G25" s="63"/>
      <c r="H25" s="63"/>
      <c r="I25" s="62">
        <f t="shared" si="0"/>
        <v>0</v>
      </c>
    </row>
    <row r="26" spans="1:9" ht="12.75" x14ac:dyDescent="0.2">
      <c r="A26" s="120" t="s">
        <v>264</v>
      </c>
      <c r="B26" s="120"/>
      <c r="C26" s="120"/>
      <c r="D26" s="120"/>
      <c r="E26" s="120"/>
      <c r="F26" s="64">
        <v>0</v>
      </c>
      <c r="G26" s="2"/>
      <c r="H26" s="2"/>
      <c r="I26" s="64">
        <f t="shared" si="0"/>
        <v>0</v>
      </c>
    </row>
    <row r="27" spans="1:9" ht="12.75" x14ac:dyDescent="0.2">
      <c r="A27" s="121" t="s">
        <v>292</v>
      </c>
      <c r="B27" s="121"/>
      <c r="C27" s="121"/>
      <c r="D27" s="121"/>
      <c r="E27" s="121"/>
      <c r="F27" s="65"/>
      <c r="G27" s="66"/>
      <c r="H27" s="66"/>
      <c r="I27" s="67">
        <f>SUM(I21:I26)</f>
        <v>0</v>
      </c>
    </row>
    <row r="29" spans="1:9" ht="15.75" x14ac:dyDescent="0.2">
      <c r="A29" s="123" t="s">
        <v>293</v>
      </c>
      <c r="B29" s="123"/>
      <c r="C29" s="123"/>
      <c r="D29" s="123"/>
      <c r="E29" s="123"/>
      <c r="F29" s="117">
        <f>I18+I27</f>
        <v>0</v>
      </c>
      <c r="G29" s="117"/>
      <c r="H29" s="117"/>
      <c r="I29" s="117"/>
    </row>
    <row r="33" spans="1:9" ht="15.75" x14ac:dyDescent="0.25">
      <c r="A33" s="118" t="s">
        <v>294</v>
      </c>
      <c r="B33" s="118"/>
      <c r="C33" s="118"/>
      <c r="D33" s="118"/>
      <c r="E33" s="118"/>
    </row>
    <row r="34" spans="1:9" ht="12.75" x14ac:dyDescent="0.2">
      <c r="A34" s="119" t="s">
        <v>295</v>
      </c>
      <c r="B34" s="119"/>
      <c r="C34" s="119"/>
      <c r="D34" s="119"/>
      <c r="E34" s="119"/>
      <c r="F34" s="61" t="s">
        <v>288</v>
      </c>
      <c r="G34" s="61" t="s">
        <v>289</v>
      </c>
      <c r="H34" s="61" t="s">
        <v>290</v>
      </c>
      <c r="I34" s="61" t="s">
        <v>288</v>
      </c>
    </row>
    <row r="35" spans="1:9" ht="12.75" x14ac:dyDescent="0.2">
      <c r="A35" s="120"/>
      <c r="B35" s="120"/>
      <c r="C35" s="120"/>
      <c r="D35" s="120"/>
      <c r="E35" s="120"/>
      <c r="F35" s="64">
        <v>0</v>
      </c>
      <c r="G35" s="2"/>
      <c r="H35" s="2"/>
      <c r="I35" s="64">
        <f>F35</f>
        <v>0</v>
      </c>
    </row>
    <row r="36" spans="1:9" ht="12.75" x14ac:dyDescent="0.2">
      <c r="A36" s="121" t="s">
        <v>296</v>
      </c>
      <c r="B36" s="121"/>
      <c r="C36" s="121"/>
      <c r="D36" s="121"/>
      <c r="E36" s="121"/>
      <c r="F36" s="65"/>
      <c r="G36" s="66"/>
      <c r="H36" s="66"/>
      <c r="I36" s="67">
        <f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2025-02-04T13:31:39Z</dcterms:modified>
  <dc:language>cs-CZ</dc:language>
</cp:coreProperties>
</file>